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tabRatio="756" firstSheet="3" activeTab="12"/>
  </bookViews>
  <sheets>
    <sheet name="Front material" sheetId="1" r:id="rId1"/>
    <sheet name="Salaries etc" sheetId="2" r:id="rId2"/>
    <sheet name="Per Diems" sheetId="3" r:id="rId3"/>
    <sheet name="Fuel,Rep,Maint" sheetId="4" r:id="rId4"/>
    <sheet name="Office Supplies, IEC" sheetId="5" r:id="rId5"/>
    <sheet name="Clinical Supplies" sheetId="6" r:id="rId6"/>
    <sheet name="Utilities" sheetId="7" r:id="rId7"/>
    <sheet name="Building" sheetId="8" r:id="rId8"/>
    <sheet name="Vehicles" sheetId="9" r:id="rId9"/>
    <sheet name="Other Equip." sheetId="10" r:id="rId10"/>
    <sheet name="Training" sheetId="11" r:id="rId11"/>
    <sheet name="Patients" sheetId="12" r:id="rId12"/>
    <sheet name="Totals" sheetId="13" r:id="rId13"/>
  </sheets>
  <definedNames/>
  <calcPr fullCalcOnLoad="1"/>
</workbook>
</file>

<file path=xl/sharedStrings.xml><?xml version="1.0" encoding="utf-8"?>
<sst xmlns="http://schemas.openxmlformats.org/spreadsheetml/2006/main" count="463" uniqueCount="271">
  <si>
    <t>Notes</t>
  </si>
  <si>
    <t>Volunteers</t>
  </si>
  <si>
    <t>Salaries, allowances and benefits</t>
  </si>
  <si>
    <t>Per Diems</t>
  </si>
  <si>
    <t>Totals</t>
  </si>
  <si>
    <t>Patient costs</t>
  </si>
  <si>
    <t>Other Equipment</t>
  </si>
  <si>
    <t>Training</t>
  </si>
  <si>
    <t>Vehicles</t>
  </si>
  <si>
    <t>Building</t>
  </si>
  <si>
    <t>Utilities</t>
  </si>
  <si>
    <t>Staff</t>
  </si>
  <si>
    <t>Item</t>
  </si>
  <si>
    <t>Number</t>
  </si>
  <si>
    <t>Position Title                               (+ grade if applicable)</t>
  </si>
  <si>
    <t xml:space="preserve">Total Staff: </t>
  </si>
  <si>
    <t>Taxes             (per person)</t>
  </si>
  <si>
    <t>Net Salary                   (per person)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</si>
  <si>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</si>
  <si>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</si>
  <si>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</si>
  <si>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</si>
  <si>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</si>
  <si>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</si>
  <si>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</si>
  <si>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</si>
  <si>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</si>
  <si>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</si>
  <si>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</si>
  <si>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</si>
  <si>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</si>
  <si>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</si>
  <si>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</si>
  <si>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</si>
  <si>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</si>
  <si>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</si>
  <si>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</si>
  <si>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</si>
  <si>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</si>
  <si>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</si>
  <si>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B1</t>
  </si>
  <si>
    <t>B2</t>
  </si>
  <si>
    <t>B3</t>
  </si>
  <si>
    <t>B4</t>
  </si>
  <si>
    <t xml:space="preserve">Total Volunteers: </t>
  </si>
  <si>
    <t>A23</t>
  </si>
  <si>
    <t>A24</t>
  </si>
  <si>
    <t xml:space="preserve">Total Per Diems: </t>
  </si>
  <si>
    <t>C1</t>
  </si>
  <si>
    <t>C2</t>
  </si>
  <si>
    <t>C3</t>
  </si>
  <si>
    <t>Fuel, Repairs and Maintenance</t>
  </si>
  <si>
    <t>D1</t>
  </si>
  <si>
    <t>D2</t>
  </si>
  <si>
    <t>D3</t>
  </si>
  <si>
    <t>Cost Category</t>
  </si>
  <si>
    <t>Salaries and Benefits</t>
  </si>
  <si>
    <t xml:space="preserve">Fuel, Repairs, Maintenance </t>
  </si>
  <si>
    <t>Office Supplies, IEC</t>
  </si>
  <si>
    <t>Other Equip.</t>
  </si>
  <si>
    <t>Patients - Time</t>
  </si>
  <si>
    <t>Patients - Travel</t>
  </si>
  <si>
    <t>Cost</t>
  </si>
  <si>
    <t>Total Cost</t>
  </si>
  <si>
    <t>D4</t>
  </si>
  <si>
    <t>D5</t>
  </si>
  <si>
    <t>D6</t>
  </si>
  <si>
    <t>D7</t>
  </si>
  <si>
    <t>D8</t>
  </si>
  <si>
    <t>D9</t>
  </si>
  <si>
    <t>D10</t>
  </si>
  <si>
    <t>Unit Cost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</si>
  <si>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</si>
  <si>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</si>
  <si>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</si>
  <si>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</si>
  <si>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</si>
  <si>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</si>
  <si>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</si>
  <si>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</si>
  <si>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</si>
  <si>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</si>
  <si>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</si>
  <si>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</si>
  <si>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</si>
  <si>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</si>
  <si>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</si>
  <si>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</si>
  <si>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</si>
  <si>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</si>
  <si>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</si>
  <si>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</si>
  <si>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 xml:space="preserve">Office Supplies, IEC 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</si>
  <si>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</si>
  <si>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</si>
  <si>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</si>
  <si>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</si>
  <si>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</si>
  <si>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</si>
  <si>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</si>
  <si>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</si>
  <si>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</si>
  <si>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</si>
  <si>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No</t>
  </si>
  <si>
    <t>C6</t>
  </si>
  <si>
    <t>C5</t>
  </si>
  <si>
    <t>C4</t>
  </si>
  <si>
    <t>C7</t>
  </si>
  <si>
    <t>C8</t>
  </si>
  <si>
    <t>C9</t>
  </si>
  <si>
    <t>C10</t>
  </si>
  <si>
    <t>Gross Salary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</si>
  <si>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</si>
  <si>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</si>
  <si>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</si>
  <si>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</si>
  <si>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</si>
  <si>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</si>
  <si>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</si>
  <si>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</si>
  <si>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</si>
  <si>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</si>
  <si>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</si>
  <si>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</si>
  <si>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</si>
  <si>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</si>
  <si>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</si>
  <si>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</si>
  <si>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</si>
  <si>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</si>
  <si>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</si>
  <si>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</si>
  <si>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Current Price</t>
  </si>
  <si>
    <t>Useful Life (yrs)</t>
  </si>
  <si>
    <t>Annuity Factor</t>
  </si>
  <si>
    <t xml:space="preserve">Annual Cost    </t>
  </si>
  <si>
    <t xml:space="preserve">Discount Rate : </t>
  </si>
  <si>
    <t xml:space="preserve">Total Other Equipment Costs for C&amp;T: </t>
  </si>
  <si>
    <t>Training to Annuitize</t>
  </si>
  <si>
    <t>Recurrent Training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</si>
  <si>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</si>
  <si>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</si>
  <si>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</si>
  <si>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</si>
  <si>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</si>
  <si>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</si>
  <si>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</si>
  <si>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</si>
  <si>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</si>
  <si>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</si>
  <si>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</si>
  <si>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</si>
  <si>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</si>
  <si>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</si>
  <si>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</si>
  <si>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</si>
  <si>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</si>
  <si>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</si>
  <si>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</si>
  <si>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</si>
  <si>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 xml:space="preserve">Recurrent Training Costs for C&amp;T: </t>
  </si>
  <si>
    <t xml:space="preserve">Total Training Costs for C&amp;T : 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</si>
  <si>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</si>
  <si>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</si>
  <si>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</si>
  <si>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</si>
  <si>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</si>
  <si>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</si>
  <si>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</si>
  <si>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</si>
  <si>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</si>
  <si>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</si>
  <si>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Hrs</t>
  </si>
  <si>
    <t>$ per Hour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</si>
  <si>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</si>
  <si>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</si>
  <si>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</si>
  <si>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</si>
  <si>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</si>
  <si>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</si>
  <si>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</si>
  <si>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</si>
  <si>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</si>
  <si>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</si>
  <si>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</si>
  <si>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</si>
  <si>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</si>
  <si>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</si>
  <si>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</si>
  <si>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</si>
  <si>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</si>
  <si>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</si>
  <si>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</si>
  <si>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</si>
  <si>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</si>
  <si>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</si>
  <si>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</si>
  <si>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</si>
  <si>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</si>
  <si>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</si>
  <si>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</si>
  <si>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</si>
  <si>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</si>
  <si>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</si>
  <si>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 xml:space="preserve">Time Costs from C&amp;T: </t>
  </si>
  <si>
    <t xml:space="preserve">Time Costs from Travel : </t>
  </si>
  <si>
    <t xml:space="preserve">Total Patient Time Costs : </t>
  </si>
  <si>
    <t xml:space="preserve">Total Patient Travel Costs : </t>
  </si>
  <si>
    <t>Project Name / Description</t>
  </si>
  <si>
    <t>Information Sources / Contacts</t>
  </si>
  <si>
    <t xml:space="preserve">Total from Staff and Volunteers : </t>
  </si>
  <si>
    <t>Part Year?**</t>
  </si>
  <si>
    <t xml:space="preserve">** If a vehicle is only used for part of a year (eg vehicle purchased part-way through the costing period, or if </t>
  </si>
  <si>
    <t xml:space="preserve">    costing period shorter than a year).</t>
  </si>
  <si>
    <t xml:space="preserve">** If an item is only used for part of a year (eg item purchased part-way through the costing period, or if </t>
  </si>
  <si>
    <t xml:space="preserve">NB - if training occurs on an annual or sub-annual basis then it can be treated as a recurrent cost (first table below). If, however, training is only required once </t>
  </si>
  <si>
    <t xml:space="preserve">       every 2 or more years, it should be annuitized in the same manner as capital items (second table below).</t>
  </si>
  <si>
    <r>
      <t xml:space="preserve">Currency </t>
    </r>
    <r>
      <rPr>
        <b/>
        <sz val="8"/>
        <rFont val="Arial"/>
        <family val="2"/>
      </rPr>
      <t>(1=US, 2=local)</t>
    </r>
  </si>
  <si>
    <t>Total in USD</t>
  </si>
  <si>
    <t>Time Period / Currency Conversion</t>
  </si>
  <si>
    <t xml:space="preserve">End date: </t>
  </si>
  <si>
    <t xml:space="preserve">Start date: </t>
  </si>
  <si>
    <t xml:space="preserve">Total no. months: </t>
  </si>
  <si>
    <t>Exchange rate at mid-point (=US$1.00):</t>
  </si>
  <si>
    <t>Reporting date:</t>
  </si>
  <si>
    <t>Inflation from mid-point to reporting date (USD):</t>
  </si>
  <si>
    <t>Mid-point of time period:</t>
  </si>
  <si>
    <t>Adjusted for inflation</t>
  </si>
  <si>
    <t>Purchase Date</t>
  </si>
  <si>
    <t>Xcng Rate at Purchase</t>
  </si>
  <si>
    <t>Inflation Factor (%)</t>
  </si>
  <si>
    <t>Total Adj. Cost</t>
  </si>
  <si>
    <t xml:space="preserve">Total Annuitized Training Costs for C&amp;T: </t>
  </si>
  <si>
    <t xml:space="preserve"> Date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</si>
  <si>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</si>
  <si>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</si>
  <si>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</si>
  <si>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</si>
  <si>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</si>
  <si>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</si>
  <si>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</si>
  <si>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</si>
  <si>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</si>
  <si>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</si>
  <si>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</si>
  <si>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</si>
  <si>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Color Notes:</t>
  </si>
  <si>
    <t>Blue = Text Entry</t>
  </si>
  <si>
    <t>Yellow = Numerical Entry</t>
  </si>
  <si>
    <t>Green = Calculated by Spreadsheet</t>
  </si>
  <si>
    <t>% for Intervention*</t>
  </si>
  <si>
    <t>Total for Intervention</t>
  </si>
  <si>
    <t xml:space="preserve">Total Staff Salaries Costs for Intervention: </t>
  </si>
  <si>
    <t xml:space="preserve">Total Volunteer Salaries Costs for Intervention: </t>
  </si>
  <si>
    <t>Percent of Overheads to Intervention</t>
  </si>
  <si>
    <t>% for Overhead</t>
  </si>
  <si>
    <t xml:space="preserve">% for Other Activities </t>
  </si>
  <si>
    <t xml:space="preserve">Percent of Overheads for Intervention: </t>
  </si>
  <si>
    <t>(Override if neccesary)</t>
  </si>
  <si>
    <t xml:space="preserve">Total Per Diem Costs for Intervention: </t>
  </si>
  <si>
    <t xml:space="preserve">Total Fuel, Repairs, Maintenance Costs for Intervention: </t>
  </si>
  <si>
    <t xml:space="preserve">Total Office Supplies, IEC Costs for Intervention: </t>
  </si>
  <si>
    <t>Clinical Supplies</t>
  </si>
  <si>
    <t xml:space="preserve">Total Clinical Supplies Costs for Intervention: </t>
  </si>
  <si>
    <t xml:space="preserve">Total Utilities Costs for Intervention: </t>
  </si>
  <si>
    <t xml:space="preserve">Total Building Costs for Intervention: </t>
  </si>
  <si>
    <t xml:space="preserve">Total Vehicles Costs for Intervention: </t>
  </si>
  <si>
    <t>% for Intervention</t>
  </si>
  <si>
    <r>
      <t xml:space="preserve">Time Costs (Travel) </t>
    </r>
    <r>
      <rPr>
        <sz val="10"/>
        <rFont val="Arial"/>
        <family val="2"/>
      </rPr>
      <t>= cost of time spent travelling to and from facility or provider</t>
    </r>
  </si>
  <si>
    <r>
      <t>Travel Costs</t>
    </r>
    <r>
      <rPr>
        <sz val="10"/>
        <rFont val="Arial"/>
        <family val="2"/>
      </rPr>
      <t xml:space="preserve"> = costs of travel to receive intervention</t>
    </r>
  </si>
  <si>
    <r>
      <t xml:space="preserve">Time Costs (Intervention) </t>
    </r>
    <r>
      <rPr>
        <sz val="10"/>
        <rFont val="Arial"/>
        <family val="2"/>
      </rPr>
      <t>= cost of time spent receiving intervention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</si>
</sst>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000"/>
    <numFmt numFmtId="171" formatCode="0.000"/>
    <numFmt numFmtId="172" formatCode="_(* #,##0_);_(* \(#,##0\);_(* &quot;-&quot;??_);_(@_)"/>
    <numFmt numFmtId="173" formatCode="[$-409]dddd\,\ mmmm\ dd\,\ yyyy"/>
    <numFmt numFmtId="174" formatCode="[$-409]d\-mmm\-yy;@"/>
    <numFmt numFmtId="175" formatCode="0.00000"/>
    <numFmt numFmtId="176" formatCode="0.000000"/>
    <numFmt numFmtId="177" formatCode="0.0000000"/>
    <numFmt numFmtId="178" formatCode="#,##0.0"/>
    <numFmt numFmtId="179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5" borderId="19" xfId="0" applyFont="1" applyFill="1" applyBorder="1" applyAlignment="1">
      <alignment horizontal="center" wrapText="1"/>
    </xf>
    <xf numFmtId="3" fontId="0" fillId="35" borderId="20" xfId="0" applyNumberFormat="1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wrapText="1"/>
    </xf>
    <xf numFmtId="3" fontId="0" fillId="35" borderId="21" xfId="0" applyNumberFormat="1" applyFont="1" applyFill="1" applyBorder="1" applyAlignment="1">
      <alignment horizontal="center" vertical="top" wrapText="1"/>
    </xf>
    <xf numFmtId="0" fontId="0" fillId="35" borderId="22" xfId="0" applyFont="1" applyFill="1" applyBorder="1" applyAlignment="1">
      <alignment horizontal="center" wrapText="1"/>
    </xf>
    <xf numFmtId="3" fontId="0" fillId="35" borderId="23" xfId="0" applyNumberFormat="1" applyFont="1" applyFill="1" applyBorder="1" applyAlignment="1">
      <alignment horizontal="center" vertical="top" wrapText="1"/>
    </xf>
    <xf numFmtId="3" fontId="0" fillId="36" borderId="24" xfId="0" applyNumberFormat="1" applyFont="1" applyFill="1" applyBorder="1" applyAlignment="1">
      <alignment horizontal="center" wrapText="1"/>
    </xf>
    <xf numFmtId="3" fontId="0" fillId="36" borderId="25" xfId="0" applyNumberFormat="1" applyFont="1" applyFill="1" applyBorder="1" applyAlignment="1">
      <alignment horizontal="center" wrapText="1"/>
    </xf>
    <xf numFmtId="3" fontId="0" fillId="36" borderId="26" xfId="0" applyNumberFormat="1" applyFont="1" applyFill="1" applyBorder="1" applyAlignment="1">
      <alignment horizontal="center" wrapText="1"/>
    </xf>
    <xf numFmtId="3" fontId="2" fillId="36" borderId="27" xfId="0" applyNumberFormat="1" applyFont="1" applyFill="1" applyBorder="1" applyAlignment="1">
      <alignment horizontal="center" vertical="top" wrapText="1"/>
    </xf>
    <xf numFmtId="3" fontId="0" fillId="35" borderId="28" xfId="0" applyNumberFormat="1" applyFont="1" applyFill="1" applyBorder="1" applyAlignment="1">
      <alignment horizontal="center" wrapText="1"/>
    </xf>
    <xf numFmtId="3" fontId="0" fillId="35" borderId="29" xfId="0" applyNumberFormat="1" applyFont="1" applyFill="1" applyBorder="1" applyAlignment="1">
      <alignment horizontal="center" wrapText="1"/>
    </xf>
    <xf numFmtId="3" fontId="0" fillId="35" borderId="29" xfId="0" applyNumberFormat="1" applyFont="1" applyFill="1" applyBorder="1" applyAlignment="1">
      <alignment horizontal="center" vertical="top" wrapText="1"/>
    </xf>
    <xf numFmtId="3" fontId="0" fillId="35" borderId="30" xfId="0" applyNumberFormat="1" applyFont="1" applyFill="1" applyBorder="1" applyAlignment="1">
      <alignment horizontal="center" wrapText="1"/>
    </xf>
    <xf numFmtId="3" fontId="0" fillId="36" borderId="19" xfId="0" applyNumberFormat="1" applyFont="1" applyFill="1" applyBorder="1" applyAlignment="1">
      <alignment horizontal="center" vertical="top" wrapText="1"/>
    </xf>
    <xf numFmtId="3" fontId="0" fillId="36" borderId="16" xfId="0" applyNumberFormat="1" applyFont="1" applyFill="1" applyBorder="1" applyAlignment="1">
      <alignment horizontal="center" vertical="top" wrapText="1"/>
    </xf>
    <xf numFmtId="3" fontId="0" fillId="36" borderId="2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36" borderId="31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3" fontId="2" fillId="36" borderId="31" xfId="0" applyNumberFormat="1" applyFont="1" applyFill="1" applyBorder="1" applyAlignment="1">
      <alignment horizontal="center" vertical="top" wrapText="1"/>
    </xf>
    <xf numFmtId="9" fontId="0" fillId="35" borderId="19" xfId="0" applyNumberFormat="1" applyFont="1" applyFill="1" applyBorder="1" applyAlignment="1">
      <alignment horizontal="center" wrapText="1"/>
    </xf>
    <xf numFmtId="9" fontId="0" fillId="35" borderId="16" xfId="0" applyNumberFormat="1" applyFont="1" applyFill="1" applyBorder="1" applyAlignment="1">
      <alignment horizontal="center" wrapText="1"/>
    </xf>
    <xf numFmtId="9" fontId="0" fillId="35" borderId="22" xfId="0" applyNumberFormat="1" applyFont="1" applyFill="1" applyBorder="1" applyAlignment="1">
      <alignment horizontal="center" wrapText="1"/>
    </xf>
    <xf numFmtId="3" fontId="0" fillId="35" borderId="32" xfId="0" applyNumberFormat="1" applyFont="1" applyFill="1" applyBorder="1" applyAlignment="1">
      <alignment horizontal="center" vertical="top" wrapText="1"/>
    </xf>
    <xf numFmtId="3" fontId="0" fillId="35" borderId="33" xfId="0" applyNumberFormat="1" applyFont="1" applyFill="1" applyBorder="1" applyAlignment="1">
      <alignment horizontal="center" wrapText="1"/>
    </xf>
    <xf numFmtId="0" fontId="0" fillId="35" borderId="34" xfId="0" applyFont="1" applyFill="1" applyBorder="1" applyAlignment="1">
      <alignment horizontal="center" wrapText="1"/>
    </xf>
    <xf numFmtId="0" fontId="0" fillId="35" borderId="35" xfId="0" applyFont="1" applyFill="1" applyBorder="1" applyAlignment="1">
      <alignment horizontal="center" wrapText="1"/>
    </xf>
    <xf numFmtId="0" fontId="0" fillId="35" borderId="34" xfId="0" applyFont="1" applyFill="1" applyBorder="1" applyAlignment="1">
      <alignment horizontal="center" vertical="top" wrapText="1"/>
    </xf>
    <xf numFmtId="0" fontId="0" fillId="35" borderId="36" xfId="0" applyFont="1" applyFill="1" applyBorder="1" applyAlignment="1">
      <alignment horizontal="center" wrapText="1"/>
    </xf>
    <xf numFmtId="0" fontId="0" fillId="35" borderId="37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34" borderId="16" xfId="0" applyFont="1" applyFill="1" applyBorder="1" applyAlignment="1">
      <alignment vertical="top" wrapText="1"/>
    </xf>
    <xf numFmtId="0" fontId="0" fillId="34" borderId="38" xfId="0" applyFont="1" applyFill="1" applyBorder="1" applyAlignment="1">
      <alignment wrapText="1"/>
    </xf>
    <xf numFmtId="0" fontId="0" fillId="34" borderId="22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3" fontId="0" fillId="35" borderId="19" xfId="0" applyNumberFormat="1" applyFont="1" applyFill="1" applyBorder="1" applyAlignment="1">
      <alignment horizontal="center" vertical="top" wrapText="1"/>
    </xf>
    <xf numFmtId="3" fontId="0" fillId="35" borderId="16" xfId="0" applyNumberFormat="1" applyFont="1" applyFill="1" applyBorder="1" applyAlignment="1">
      <alignment horizontal="center" vertical="top" wrapText="1"/>
    </xf>
    <xf numFmtId="3" fontId="0" fillId="35" borderId="22" xfId="0" applyNumberFormat="1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wrapText="1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2" fillId="0" borderId="4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43" xfId="0" applyFont="1" applyBorder="1" applyAlignment="1">
      <alignment/>
    </xf>
    <xf numFmtId="3" fontId="0" fillId="36" borderId="35" xfId="0" applyNumberFormat="1" applyFont="1" applyFill="1" applyBorder="1" applyAlignment="1">
      <alignment horizontal="center" wrapText="1"/>
    </xf>
    <xf numFmtId="3" fontId="0" fillId="36" borderId="34" xfId="0" applyNumberFormat="1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wrapText="1"/>
    </xf>
    <xf numFmtId="0" fontId="0" fillId="35" borderId="46" xfId="0" applyFont="1" applyFill="1" applyBorder="1" applyAlignment="1">
      <alignment horizontal="center" wrapText="1"/>
    </xf>
    <xf numFmtId="0" fontId="0" fillId="35" borderId="47" xfId="0" applyFont="1" applyFill="1" applyBorder="1" applyAlignment="1">
      <alignment horizontal="center" wrapText="1"/>
    </xf>
    <xf numFmtId="0" fontId="0" fillId="34" borderId="35" xfId="0" applyFont="1" applyFill="1" applyBorder="1" applyAlignment="1">
      <alignment wrapText="1"/>
    </xf>
    <xf numFmtId="0" fontId="0" fillId="34" borderId="34" xfId="0" applyFont="1" applyFill="1" applyBorder="1" applyAlignment="1">
      <alignment wrapText="1"/>
    </xf>
    <xf numFmtId="3" fontId="0" fillId="36" borderId="36" xfId="0" applyNumberFormat="1" applyFont="1" applyFill="1" applyBorder="1" applyAlignment="1">
      <alignment horizontal="center" wrapText="1"/>
    </xf>
    <xf numFmtId="3" fontId="0" fillId="36" borderId="13" xfId="0" applyNumberFormat="1" applyFont="1" applyFill="1" applyBorder="1" applyAlignment="1">
      <alignment horizontal="center" wrapText="1"/>
    </xf>
    <xf numFmtId="3" fontId="0" fillId="36" borderId="14" xfId="0" applyNumberFormat="1" applyFont="1" applyFill="1" applyBorder="1" applyAlignment="1">
      <alignment horizontal="center" wrapText="1"/>
    </xf>
    <xf numFmtId="3" fontId="0" fillId="36" borderId="15" xfId="0" applyNumberFormat="1" applyFont="1" applyFill="1" applyBorder="1" applyAlignment="1">
      <alignment horizontal="center" wrapText="1"/>
    </xf>
    <xf numFmtId="9" fontId="0" fillId="35" borderId="35" xfId="0" applyNumberFormat="1" applyFont="1" applyFill="1" applyBorder="1" applyAlignment="1">
      <alignment horizontal="center" wrapText="1"/>
    </xf>
    <xf numFmtId="9" fontId="0" fillId="35" borderId="34" xfId="0" applyNumberFormat="1" applyFont="1" applyFill="1" applyBorder="1" applyAlignment="1">
      <alignment horizontal="center" wrapText="1"/>
    </xf>
    <xf numFmtId="9" fontId="0" fillId="35" borderId="34" xfId="0" applyNumberFormat="1" applyFont="1" applyFill="1" applyBorder="1" applyAlignment="1">
      <alignment horizontal="center" vertical="top" wrapText="1"/>
    </xf>
    <xf numFmtId="9" fontId="0" fillId="35" borderId="36" xfId="0" applyNumberFormat="1" applyFont="1" applyFill="1" applyBorder="1" applyAlignment="1">
      <alignment horizontal="center" wrapText="1"/>
    </xf>
    <xf numFmtId="9" fontId="0" fillId="35" borderId="37" xfId="0" applyNumberFormat="1" applyFont="1" applyFill="1" applyBorder="1" applyAlignment="1">
      <alignment horizontal="center" wrapText="1"/>
    </xf>
    <xf numFmtId="10" fontId="2" fillId="35" borderId="27" xfId="59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0" fillId="36" borderId="19" xfId="0" applyFont="1" applyFill="1" applyBorder="1" applyAlignment="1">
      <alignment horizontal="center" wrapText="1"/>
    </xf>
    <xf numFmtId="0" fontId="0" fillId="36" borderId="16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171" fontId="0" fillId="36" borderId="13" xfId="0" applyNumberFormat="1" applyFont="1" applyFill="1" applyBorder="1" applyAlignment="1" applyProtection="1">
      <alignment horizontal="center"/>
      <protection hidden="1"/>
    </xf>
    <xf numFmtId="171" fontId="0" fillId="36" borderId="14" xfId="0" applyNumberFormat="1" applyFont="1" applyFill="1" applyBorder="1" applyAlignment="1" applyProtection="1">
      <alignment horizontal="center"/>
      <protection hidden="1"/>
    </xf>
    <xf numFmtId="171" fontId="0" fillId="36" borderId="15" xfId="0" applyNumberFormat="1" applyFont="1" applyFill="1" applyBorder="1" applyAlignment="1" applyProtection="1">
      <alignment horizontal="center"/>
      <protection hidden="1"/>
    </xf>
    <xf numFmtId="3" fontId="2" fillId="36" borderId="27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 vertical="top" wrapText="1"/>
    </xf>
    <xf numFmtId="3" fontId="0" fillId="35" borderId="14" xfId="0" applyNumberFormat="1" applyFont="1" applyFill="1" applyBorder="1" applyAlignment="1">
      <alignment horizontal="center" vertical="top" wrapText="1"/>
    </xf>
    <xf numFmtId="3" fontId="0" fillId="35" borderId="15" xfId="0" applyNumberFormat="1" applyFont="1" applyFill="1" applyBorder="1" applyAlignment="1">
      <alignment horizontal="center" vertical="top" wrapText="1"/>
    </xf>
    <xf numFmtId="3" fontId="0" fillId="36" borderId="48" xfId="0" applyNumberFormat="1" applyFill="1" applyBorder="1" applyAlignment="1">
      <alignment/>
    </xf>
    <xf numFmtId="3" fontId="0" fillId="36" borderId="16" xfId="0" applyNumberFormat="1" applyFill="1" applyBorder="1" applyAlignment="1">
      <alignment/>
    </xf>
    <xf numFmtId="3" fontId="2" fillId="36" borderId="3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36" borderId="41" xfId="0" applyNumberFormat="1" applyFont="1" applyFill="1" applyBorder="1" applyAlignment="1">
      <alignment horizontal="center" wrapText="1"/>
    </xf>
    <xf numFmtId="3" fontId="0" fillId="35" borderId="19" xfId="0" applyNumberFormat="1" applyFont="1" applyFill="1" applyBorder="1" applyAlignment="1">
      <alignment horizontal="center" wrapText="1"/>
    </xf>
    <xf numFmtId="3" fontId="0" fillId="35" borderId="16" xfId="0" applyNumberFormat="1" applyFont="1" applyFill="1" applyBorder="1" applyAlignment="1">
      <alignment horizontal="center" wrapText="1"/>
    </xf>
    <xf numFmtId="3" fontId="0" fillId="35" borderId="38" xfId="0" applyNumberFormat="1" applyFont="1" applyFill="1" applyBorder="1" applyAlignment="1">
      <alignment horizontal="center" wrapText="1"/>
    </xf>
    <xf numFmtId="3" fontId="0" fillId="35" borderId="22" xfId="0" applyNumberFormat="1" applyFont="1" applyFill="1" applyBorder="1" applyAlignment="1">
      <alignment horizontal="center" wrapText="1"/>
    </xf>
    <xf numFmtId="3" fontId="0" fillId="36" borderId="35" xfId="0" applyNumberFormat="1" applyFont="1" applyFill="1" applyBorder="1" applyAlignment="1">
      <alignment horizontal="center" vertical="top" wrapText="1"/>
    </xf>
    <xf numFmtId="3" fontId="0" fillId="36" borderId="34" xfId="0" applyNumberFormat="1" applyFont="1" applyFill="1" applyBorder="1" applyAlignment="1">
      <alignment horizontal="center" vertical="top" wrapText="1"/>
    </xf>
    <xf numFmtId="3" fontId="0" fillId="36" borderId="36" xfId="0" applyNumberFormat="1" applyFont="1" applyFill="1" applyBorder="1" applyAlignment="1">
      <alignment horizontal="center" vertical="top" wrapText="1"/>
    </xf>
    <xf numFmtId="3" fontId="0" fillId="36" borderId="37" xfId="0" applyNumberFormat="1" applyFont="1" applyFill="1" applyBorder="1" applyAlignment="1">
      <alignment horizontal="center" vertical="top" wrapText="1"/>
    </xf>
    <xf numFmtId="174" fontId="0" fillId="35" borderId="19" xfId="0" applyNumberFormat="1" applyFill="1" applyBorder="1" applyAlignment="1">
      <alignment horizontal="center"/>
    </xf>
    <xf numFmtId="174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3" fontId="0" fillId="36" borderId="49" xfId="0" applyNumberFormat="1" applyFont="1" applyFill="1" applyBorder="1" applyAlignment="1">
      <alignment horizontal="center" vertical="top" wrapText="1"/>
    </xf>
    <xf numFmtId="9" fontId="0" fillId="35" borderId="49" xfId="0" applyNumberFormat="1" applyFont="1" applyFill="1" applyBorder="1" applyAlignment="1">
      <alignment horizontal="center" wrapText="1"/>
    </xf>
    <xf numFmtId="3" fontId="0" fillId="36" borderId="50" xfId="0" applyNumberFormat="1" applyFont="1" applyFill="1" applyBorder="1" applyAlignment="1">
      <alignment horizontal="center" wrapText="1"/>
    </xf>
    <xf numFmtId="174" fontId="0" fillId="35" borderId="19" xfId="0" applyNumberFormat="1" applyFont="1" applyFill="1" applyBorder="1" applyAlignment="1">
      <alignment horizontal="center" wrapText="1"/>
    </xf>
    <xf numFmtId="174" fontId="0" fillId="35" borderId="16" xfId="0" applyNumberFormat="1" applyFont="1" applyFill="1" applyBorder="1" applyAlignment="1">
      <alignment horizontal="center" wrapText="1"/>
    </xf>
    <xf numFmtId="174" fontId="0" fillId="35" borderId="22" xfId="0" applyNumberFormat="1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10" fontId="0" fillId="35" borderId="19" xfId="0" applyNumberFormat="1" applyFont="1" applyFill="1" applyBorder="1" applyAlignment="1">
      <alignment horizontal="center" wrapText="1"/>
    </xf>
    <xf numFmtId="10" fontId="0" fillId="35" borderId="16" xfId="0" applyNumberFormat="1" applyFont="1" applyFill="1" applyBorder="1" applyAlignment="1">
      <alignment horizontal="center" wrapText="1"/>
    </xf>
    <xf numFmtId="10" fontId="0" fillId="35" borderId="16" xfId="0" applyNumberFormat="1" applyFont="1" applyFill="1" applyBorder="1" applyAlignment="1">
      <alignment horizontal="center" vertical="top" wrapText="1"/>
    </xf>
    <xf numFmtId="10" fontId="0" fillId="35" borderId="22" xfId="0" applyNumberFormat="1" applyFont="1" applyFill="1" applyBorder="1" applyAlignment="1">
      <alignment horizontal="center" vertical="top" wrapText="1"/>
    </xf>
    <xf numFmtId="4" fontId="0" fillId="35" borderId="35" xfId="0" applyNumberFormat="1" applyFont="1" applyFill="1" applyBorder="1" applyAlignment="1">
      <alignment horizontal="center" vertical="top" wrapText="1"/>
    </xf>
    <xf numFmtId="4" fontId="0" fillId="35" borderId="34" xfId="0" applyNumberFormat="1" applyFont="1" applyFill="1" applyBorder="1" applyAlignment="1">
      <alignment horizontal="center" vertical="top" wrapText="1"/>
    </xf>
    <xf numFmtId="4" fontId="0" fillId="35" borderId="37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/>
    </xf>
    <xf numFmtId="4" fontId="0" fillId="0" borderId="51" xfId="0" applyNumberFormat="1" applyFont="1" applyFill="1" applyBorder="1" applyAlignment="1">
      <alignment horizontal="center" vertical="top" wrapText="1"/>
    </xf>
    <xf numFmtId="3" fontId="0" fillId="35" borderId="13" xfId="0" applyNumberFormat="1" applyFont="1" applyFill="1" applyBorder="1" applyAlignment="1">
      <alignment horizontal="center" wrapText="1"/>
    </xf>
    <xf numFmtId="3" fontId="0" fillId="35" borderId="14" xfId="0" applyNumberFormat="1" applyFont="1" applyFill="1" applyBorder="1" applyAlignment="1">
      <alignment horizontal="center" wrapText="1"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3" fontId="2" fillId="33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4" fontId="0" fillId="36" borderId="19" xfId="0" applyNumberFormat="1" applyFont="1" applyFill="1" applyBorder="1" applyAlignment="1">
      <alignment horizontal="center" vertical="top" wrapText="1"/>
    </xf>
    <xf numFmtId="4" fontId="0" fillId="36" borderId="16" xfId="0" applyNumberFormat="1" applyFont="1" applyFill="1" applyBorder="1" applyAlignment="1">
      <alignment horizontal="center" vertical="top" wrapText="1"/>
    </xf>
    <xf numFmtId="2" fontId="0" fillId="36" borderId="19" xfId="0" applyNumberFormat="1" applyFont="1" applyFill="1" applyBorder="1" applyAlignment="1">
      <alignment horizontal="center" wrapText="1"/>
    </xf>
    <xf numFmtId="2" fontId="0" fillId="36" borderId="16" xfId="0" applyNumberFormat="1" applyFont="1" applyFill="1" applyBorder="1" applyAlignment="1">
      <alignment horizontal="center" wrapText="1"/>
    </xf>
    <xf numFmtId="4" fontId="2" fillId="36" borderId="27" xfId="0" applyNumberFormat="1" applyFont="1" applyFill="1" applyBorder="1" applyAlignment="1">
      <alignment horizontal="center" vertical="top" wrapText="1"/>
    </xf>
    <xf numFmtId="2" fontId="0" fillId="36" borderId="2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4" fontId="0" fillId="36" borderId="16" xfId="0" applyNumberForma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center" wrapText="1"/>
    </xf>
    <xf numFmtId="10" fontId="0" fillId="35" borderId="16" xfId="0" applyNumberFormat="1" applyFill="1" applyBorder="1" applyAlignment="1">
      <alignment horizontal="center"/>
    </xf>
    <xf numFmtId="9" fontId="0" fillId="35" borderId="31" xfId="59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center" wrapText="1"/>
    </xf>
    <xf numFmtId="9" fontId="2" fillId="36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9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3" fontId="0" fillId="36" borderId="45" xfId="0" applyNumberFormat="1" applyFont="1" applyFill="1" applyBorder="1" applyAlignment="1">
      <alignment horizontal="center" vertical="top" wrapText="1"/>
    </xf>
    <xf numFmtId="3" fontId="0" fillId="36" borderId="14" xfId="0" applyNumberFormat="1" applyFont="1" applyFill="1" applyBorder="1" applyAlignment="1">
      <alignment horizontal="center" vertical="top" wrapText="1"/>
    </xf>
    <xf numFmtId="3" fontId="0" fillId="36" borderId="15" xfId="0" applyNumberFormat="1" applyFont="1" applyFill="1" applyBorder="1" applyAlignment="1">
      <alignment horizontal="center" vertical="top" wrapText="1"/>
    </xf>
    <xf numFmtId="0" fontId="2" fillId="33" borderId="43" xfId="0" applyFont="1" applyFill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center" wrapText="1"/>
    </xf>
    <xf numFmtId="3" fontId="0" fillId="36" borderId="22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6">
      <selection activeCell="A28" sqref="A28"/>
    </sheetView>
  </sheetViews>
  <sheetFormatPr defaultColWidth="9.140625" defaultRowHeight="12.75"/>
  <cols>
    <col min="1" max="1" width="39.7109375" style="0" customWidth="1"/>
    <col min="2" max="2" width="16.57421875" style="0" customWidth="1"/>
  </cols>
  <sheetData>
    <row r="1" spans="1:12" ht="12">
      <c r="A1" s="37" t="s">
        <v>246</v>
      </c>
      <c r="B1" s="162" t="s">
        <v>247</v>
      </c>
      <c r="C1" s="162"/>
      <c r="D1" s="162"/>
      <c r="E1" s="163" t="s">
        <v>248</v>
      </c>
      <c r="F1" s="163"/>
      <c r="G1" s="163"/>
      <c r="H1" s="163"/>
      <c r="I1" s="164" t="s">
        <v>249</v>
      </c>
      <c r="J1" s="164"/>
      <c r="K1" s="164"/>
      <c r="L1" s="164"/>
    </row>
    <row r="2" s="2" customFormat="1" ht="26.25" customHeight="1">
      <c r="A2" s="4" t="s">
        <v>208</v>
      </c>
    </row>
    <row r="7" s="2" customFormat="1" ht="26.25" customHeight="1">
      <c r="A7" s="4" t="s">
        <v>209</v>
      </c>
    </row>
    <row r="12" s="2" customFormat="1" ht="25.5" customHeight="1">
      <c r="A12" s="4" t="s">
        <v>0</v>
      </c>
    </row>
    <row r="13" spans="1:6" ht="12">
      <c r="A13" s="145"/>
      <c r="B13" s="145"/>
      <c r="C13" s="145"/>
      <c r="D13" s="146"/>
      <c r="E13" s="145"/>
      <c r="F13" s="145"/>
    </row>
    <row r="14" spans="1:6" ht="12">
      <c r="A14" s="145"/>
      <c r="B14" s="145"/>
      <c r="C14" s="145"/>
      <c r="D14" s="145"/>
      <c r="E14" s="145"/>
      <c r="F14" s="145"/>
    </row>
    <row r="15" spans="1:6" ht="12">
      <c r="A15" s="145"/>
      <c r="B15" s="145"/>
      <c r="C15" s="145"/>
      <c r="D15" s="145"/>
      <c r="E15" s="145"/>
      <c r="F15" s="145"/>
    </row>
    <row r="16" spans="1:6" ht="12">
      <c r="A16" s="145"/>
      <c r="B16" s="145"/>
      <c r="C16" s="145"/>
      <c r="D16" s="145"/>
      <c r="E16" s="145"/>
      <c r="F16" s="145"/>
    </row>
    <row r="18" s="2" customFormat="1" ht="25.5" customHeight="1">
      <c r="A18" s="4" t="s">
        <v>219</v>
      </c>
    </row>
    <row r="19" ht="12" thickBot="1"/>
    <row r="20" spans="1:2" ht="15" customHeight="1">
      <c r="A20" t="s">
        <v>221</v>
      </c>
      <c r="B20" s="113"/>
    </row>
    <row r="21" spans="1:2" ht="15" customHeight="1">
      <c r="A21" t="s">
        <v>220</v>
      </c>
      <c r="B21" s="114"/>
    </row>
    <row r="22" spans="1:2" ht="15" customHeight="1">
      <c r="A22" t="s">
        <v>222</v>
      </c>
      <c r="B22" s="115"/>
    </row>
    <row r="23" spans="1:2" ht="15" customHeight="1">
      <c r="A23" t="s">
        <v>226</v>
      </c>
      <c r="B23" s="147">
        <f>(B20+B21)/2</f>
        <v>0</v>
      </c>
    </row>
    <row r="24" spans="1:2" ht="15" customHeight="1">
      <c r="A24" t="s">
        <v>223</v>
      </c>
      <c r="B24" s="115"/>
    </row>
    <row r="25" spans="1:2" ht="15" customHeight="1">
      <c r="A25" t="s">
        <v>224</v>
      </c>
      <c r="B25" s="114"/>
    </row>
    <row r="26" spans="1:2" ht="15" customHeight="1">
      <c r="A26" t="s">
        <v>225</v>
      </c>
      <c r="B26" s="149"/>
    </row>
    <row r="27" spans="1:2" ht="12" thickBot="1">
      <c r="A27" t="s">
        <v>254</v>
      </c>
      <c r="B27" s="150"/>
    </row>
  </sheetData>
  <sheetProtection/>
  <mergeCells count="3">
    <mergeCell ref="B1:D1"/>
    <mergeCell ref="E1:H1"/>
    <mergeCell ref="I1:L1"/>
  </mergeCells>
  <printOptions/>
  <pageMargins left="0.75" right="0.75" top="1" bottom="1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D1">
      <selection activeCell="Q31" sqref="P30:Q31"/>
    </sheetView>
  </sheetViews>
  <sheetFormatPr defaultColWidth="9.140625" defaultRowHeight="12.75"/>
  <cols>
    <col min="1" max="1" width="3.00390625" style="0" customWidth="1"/>
    <col min="2" max="2" width="6.421875" style="0" customWidth="1"/>
    <col min="3" max="3" width="23.00390625" style="0" customWidth="1"/>
    <col min="4" max="4" width="9.421875" style="0" bestFit="1" customWidth="1"/>
    <col min="5" max="5" width="12.00390625" style="136" customWidth="1"/>
    <col min="7" max="7" width="10.28125" style="0" customWidth="1"/>
    <col min="10" max="10" width="9.57421875" style="0" bestFit="1" customWidth="1"/>
    <col min="16" max="16" width="12.28125" style="0" customWidth="1"/>
    <col min="17" max="17" width="11.140625" style="0" customWidth="1"/>
    <col min="19" max="19" width="13.00390625" style="0" customWidth="1"/>
  </cols>
  <sheetData>
    <row r="1" spans="1:5" s="2" customFormat="1" ht="25.5" customHeight="1" thickBot="1">
      <c r="A1" s="3" t="s">
        <v>6</v>
      </c>
      <c r="E1" s="135"/>
    </row>
    <row r="2" spans="3:4" ht="12" thickBot="1">
      <c r="C2" s="37" t="s">
        <v>136</v>
      </c>
      <c r="D2" s="86">
        <v>0.03</v>
      </c>
    </row>
    <row r="3" ht="12" thickBot="1"/>
    <row r="4" spans="2:19" ht="31.5" thickBot="1">
      <c r="B4" s="57" t="s">
        <v>103</v>
      </c>
      <c r="C4" s="16" t="s">
        <v>12</v>
      </c>
      <c r="D4" s="16" t="s">
        <v>228</v>
      </c>
      <c r="E4" s="137" t="s">
        <v>71</v>
      </c>
      <c r="F4" s="16" t="s">
        <v>13</v>
      </c>
      <c r="G4" s="16" t="s">
        <v>63</v>
      </c>
      <c r="H4" s="123" t="s">
        <v>229</v>
      </c>
      <c r="I4" s="122" t="s">
        <v>230</v>
      </c>
      <c r="J4" s="16" t="s">
        <v>132</v>
      </c>
      <c r="K4" s="16" t="s">
        <v>133</v>
      </c>
      <c r="L4" s="16" t="s">
        <v>134</v>
      </c>
      <c r="M4" s="16" t="s">
        <v>135</v>
      </c>
      <c r="N4" s="16" t="s">
        <v>211</v>
      </c>
      <c r="O4" s="16" t="s">
        <v>231</v>
      </c>
      <c r="P4" s="148" t="s">
        <v>267</v>
      </c>
      <c r="Q4" s="151" t="s">
        <v>255</v>
      </c>
      <c r="R4" s="151" t="s">
        <v>256</v>
      </c>
      <c r="S4" s="10" t="s">
        <v>251</v>
      </c>
    </row>
    <row r="5" spans="2:19" ht="12">
      <c r="B5" s="39" t="s">
        <v>140</v>
      </c>
      <c r="C5" s="75"/>
      <c r="D5" s="119"/>
      <c r="E5" s="105"/>
      <c r="F5" s="87"/>
      <c r="G5" s="34">
        <f>E5*F5</f>
        <v>0</v>
      </c>
      <c r="H5" s="105"/>
      <c r="I5" s="124"/>
      <c r="J5" s="141">
        <f>IF(H5=0,0,G5/H5*(1+I5))</f>
        <v>0</v>
      </c>
      <c r="K5" s="48">
        <v>5</v>
      </c>
      <c r="L5" s="93">
        <f>(1-1/(1+$D$2)^K5)*$D$2^-1</f>
        <v>4.57970718719453</v>
      </c>
      <c r="M5" s="139">
        <f>IF(L5=0,0,J5/L5)</f>
        <v>0</v>
      </c>
      <c r="N5" s="128"/>
      <c r="O5" s="139">
        <f>M5*N5</f>
        <v>0</v>
      </c>
      <c r="P5" s="81"/>
      <c r="Q5" s="81"/>
      <c r="R5" s="81"/>
      <c r="S5" s="26">
        <f>O5*P5+O5*Q5*$Q$30</f>
        <v>0</v>
      </c>
    </row>
    <row r="6" spans="2:19" ht="12">
      <c r="B6" s="14" t="s">
        <v>141</v>
      </c>
      <c r="C6" s="76"/>
      <c r="D6" s="120"/>
      <c r="E6" s="106"/>
      <c r="F6" s="88"/>
      <c r="G6" s="35">
        <f>E6*F6</f>
        <v>0</v>
      </c>
      <c r="H6" s="106"/>
      <c r="I6" s="125"/>
      <c r="J6" s="142">
        <f>IF(H6=0,0,G6/H6*(1+I6))</f>
        <v>0</v>
      </c>
      <c r="K6" s="47">
        <v>5</v>
      </c>
      <c r="L6" s="94">
        <f aca="true" t="shared" si="0" ref="L6:L26">(1-1/(1+$D$2)^K6)*$D$2^-1</f>
        <v>4.57970718719453</v>
      </c>
      <c r="M6" s="140">
        <f>IF(L6=0,0,J6/L6)</f>
        <v>0</v>
      </c>
      <c r="N6" s="129"/>
      <c r="O6" s="140">
        <f>M6*N6</f>
        <v>0</v>
      </c>
      <c r="P6" s="82"/>
      <c r="Q6" s="82"/>
      <c r="R6" s="82"/>
      <c r="S6" s="27">
        <f aca="true" t="shared" si="1" ref="S6:S26">O6*P6+O6*Q6*$Q$30</f>
        <v>0</v>
      </c>
    </row>
    <row r="7" spans="2:19" ht="12">
      <c r="B7" s="14" t="s">
        <v>142</v>
      </c>
      <c r="C7" s="76"/>
      <c r="D7" s="120"/>
      <c r="E7" s="106"/>
      <c r="F7" s="88"/>
      <c r="G7" s="35">
        <f>E7*F7</f>
        <v>0</v>
      </c>
      <c r="H7" s="106"/>
      <c r="I7" s="125"/>
      <c r="J7" s="142">
        <f>IF(H7=0,0,G7/H7*(1+I7))</f>
        <v>0</v>
      </c>
      <c r="K7" s="47">
        <v>5</v>
      </c>
      <c r="L7" s="94">
        <f t="shared" si="0"/>
        <v>4.57970718719453</v>
      </c>
      <c r="M7" s="140">
        <f>IF(L7=0,0,J7/L7)</f>
        <v>0</v>
      </c>
      <c r="N7" s="129"/>
      <c r="O7" s="140">
        <f>M7*N7</f>
        <v>0</v>
      </c>
      <c r="P7" s="82"/>
      <c r="Q7" s="82"/>
      <c r="R7" s="82"/>
      <c r="S7" s="27">
        <f t="shared" si="1"/>
        <v>0</v>
      </c>
    </row>
    <row r="8" spans="2:19" ht="12">
      <c r="B8" s="14" t="s">
        <v>143</v>
      </c>
      <c r="C8" s="76"/>
      <c r="D8" s="120"/>
      <c r="E8" s="106"/>
      <c r="F8" s="88"/>
      <c r="G8" s="35">
        <f>E8*F8</f>
        <v>0</v>
      </c>
      <c r="H8" s="106"/>
      <c r="I8" s="125"/>
      <c r="J8" s="142">
        <f>IF(H8=0,0,G8/H8*(1+I8))</f>
        <v>0</v>
      </c>
      <c r="K8" s="47">
        <v>5</v>
      </c>
      <c r="L8" s="94">
        <f t="shared" si="0"/>
        <v>4.57970718719453</v>
      </c>
      <c r="M8" s="140">
        <f>IF(L8=0,0,J8/L8)</f>
        <v>0</v>
      </c>
      <c r="N8" s="129"/>
      <c r="O8" s="140">
        <f>M8*N8</f>
        <v>0</v>
      </c>
      <c r="P8" s="82"/>
      <c r="Q8" s="82"/>
      <c r="R8" s="82"/>
      <c r="S8" s="27">
        <f t="shared" si="1"/>
        <v>0</v>
      </c>
    </row>
    <row r="9" spans="2:19" ht="12">
      <c r="B9" s="14" t="s">
        <v>144</v>
      </c>
      <c r="C9" s="76"/>
      <c r="D9" s="120"/>
      <c r="E9" s="106"/>
      <c r="F9" s="88"/>
      <c r="G9" s="35">
        <f aca="true" t="shared" si="2" ref="G9:G26">E9*F9</f>
        <v>0</v>
      </c>
      <c r="H9" s="106"/>
      <c r="I9" s="125"/>
      <c r="J9" s="142">
        <f aca="true" t="shared" si="3" ref="J9:J26">IF(H9=0,0,G9/H9*(1+I9))</f>
        <v>0</v>
      </c>
      <c r="K9" s="47">
        <v>5</v>
      </c>
      <c r="L9" s="94">
        <f t="shared" si="0"/>
        <v>4.57970718719453</v>
      </c>
      <c r="M9" s="140">
        <f aca="true" t="shared" si="4" ref="M9:M26">IF(L9=0,0,J9/L9)</f>
        <v>0</v>
      </c>
      <c r="N9" s="129"/>
      <c r="O9" s="140">
        <f aca="true" t="shared" si="5" ref="O9:O26">M9*N9</f>
        <v>0</v>
      </c>
      <c r="P9" s="82"/>
      <c r="Q9" s="82"/>
      <c r="R9" s="82"/>
      <c r="S9" s="27">
        <f t="shared" si="1"/>
        <v>0</v>
      </c>
    </row>
    <row r="10" spans="2:19" ht="12">
      <c r="B10" s="14" t="s">
        <v>145</v>
      </c>
      <c r="C10" s="76"/>
      <c r="D10" s="120"/>
      <c r="E10" s="106"/>
      <c r="F10" s="88"/>
      <c r="G10" s="35">
        <f t="shared" si="2"/>
        <v>0</v>
      </c>
      <c r="H10" s="106"/>
      <c r="I10" s="125"/>
      <c r="J10" s="142">
        <f t="shared" si="3"/>
        <v>0</v>
      </c>
      <c r="K10" s="47">
        <v>5</v>
      </c>
      <c r="L10" s="94">
        <f t="shared" si="0"/>
        <v>4.57970718719453</v>
      </c>
      <c r="M10" s="140">
        <f t="shared" si="4"/>
        <v>0</v>
      </c>
      <c r="N10" s="129"/>
      <c r="O10" s="140">
        <f t="shared" si="5"/>
        <v>0</v>
      </c>
      <c r="P10" s="82"/>
      <c r="Q10" s="82"/>
      <c r="R10" s="82"/>
      <c r="S10" s="27">
        <f t="shared" si="1"/>
        <v>0</v>
      </c>
    </row>
    <row r="11" spans="2:19" ht="12">
      <c r="B11" s="14" t="s">
        <v>146</v>
      </c>
      <c r="C11" s="76"/>
      <c r="D11" s="120"/>
      <c r="E11" s="106"/>
      <c r="F11" s="88"/>
      <c r="G11" s="35">
        <f t="shared" si="2"/>
        <v>0</v>
      </c>
      <c r="H11" s="106"/>
      <c r="I11" s="125"/>
      <c r="J11" s="142">
        <f t="shared" si="3"/>
        <v>0</v>
      </c>
      <c r="K11" s="47">
        <v>5</v>
      </c>
      <c r="L11" s="94">
        <f t="shared" si="0"/>
        <v>4.57970718719453</v>
      </c>
      <c r="M11" s="140">
        <f t="shared" si="4"/>
        <v>0</v>
      </c>
      <c r="N11" s="129"/>
      <c r="O11" s="140">
        <f t="shared" si="5"/>
        <v>0</v>
      </c>
      <c r="P11" s="82"/>
      <c r="Q11" s="82"/>
      <c r="R11" s="82"/>
      <c r="S11" s="27">
        <f t="shared" si="1"/>
        <v>0</v>
      </c>
    </row>
    <row r="12" spans="2:19" ht="12">
      <c r="B12" s="14" t="s">
        <v>147</v>
      </c>
      <c r="C12" s="76"/>
      <c r="D12" s="120"/>
      <c r="E12" s="106"/>
      <c r="F12" s="88"/>
      <c r="G12" s="35">
        <f t="shared" si="2"/>
        <v>0</v>
      </c>
      <c r="H12" s="106"/>
      <c r="I12" s="125"/>
      <c r="J12" s="142">
        <f t="shared" si="3"/>
        <v>0</v>
      </c>
      <c r="K12" s="47">
        <v>5</v>
      </c>
      <c r="L12" s="94">
        <f t="shared" si="0"/>
        <v>4.57970718719453</v>
      </c>
      <c r="M12" s="140">
        <f t="shared" si="4"/>
        <v>0</v>
      </c>
      <c r="N12" s="129"/>
      <c r="O12" s="140">
        <f t="shared" si="5"/>
        <v>0</v>
      </c>
      <c r="P12" s="82"/>
      <c r="Q12" s="82"/>
      <c r="R12" s="82"/>
      <c r="S12" s="27">
        <f t="shared" si="1"/>
        <v>0</v>
      </c>
    </row>
    <row r="13" spans="2:19" ht="12">
      <c r="B13" s="14" t="s">
        <v>148</v>
      </c>
      <c r="C13" s="76"/>
      <c r="D13" s="120"/>
      <c r="E13" s="106"/>
      <c r="F13" s="88"/>
      <c r="G13" s="35">
        <f t="shared" si="2"/>
        <v>0</v>
      </c>
      <c r="H13" s="106"/>
      <c r="I13" s="125"/>
      <c r="J13" s="142">
        <f t="shared" si="3"/>
        <v>0</v>
      </c>
      <c r="K13" s="47">
        <v>5</v>
      </c>
      <c r="L13" s="94">
        <f t="shared" si="0"/>
        <v>4.57970718719453</v>
      </c>
      <c r="M13" s="140">
        <f t="shared" si="4"/>
        <v>0</v>
      </c>
      <c r="N13" s="129"/>
      <c r="O13" s="140">
        <f t="shared" si="5"/>
        <v>0</v>
      </c>
      <c r="P13" s="82"/>
      <c r="Q13" s="82"/>
      <c r="R13" s="82"/>
      <c r="S13" s="27">
        <f t="shared" si="1"/>
        <v>0</v>
      </c>
    </row>
    <row r="14" spans="2:19" ht="12">
      <c r="B14" s="14" t="s">
        <v>149</v>
      </c>
      <c r="C14" s="76"/>
      <c r="D14" s="120"/>
      <c r="E14" s="106"/>
      <c r="F14" s="88"/>
      <c r="G14" s="35">
        <f t="shared" si="2"/>
        <v>0</v>
      </c>
      <c r="H14" s="106"/>
      <c r="I14" s="125"/>
      <c r="J14" s="142">
        <f t="shared" si="3"/>
        <v>0</v>
      </c>
      <c r="K14" s="47">
        <v>5</v>
      </c>
      <c r="L14" s="94">
        <f t="shared" si="0"/>
        <v>4.57970718719453</v>
      </c>
      <c r="M14" s="140">
        <f t="shared" si="4"/>
        <v>0</v>
      </c>
      <c r="N14" s="129"/>
      <c r="O14" s="140">
        <f t="shared" si="5"/>
        <v>0</v>
      </c>
      <c r="P14" s="82"/>
      <c r="Q14" s="82"/>
      <c r="R14" s="82"/>
      <c r="S14" s="27">
        <f t="shared" si="1"/>
        <v>0</v>
      </c>
    </row>
    <row r="15" spans="2:19" ht="12">
      <c r="B15" s="14" t="s">
        <v>234</v>
      </c>
      <c r="C15" s="76"/>
      <c r="D15" s="120"/>
      <c r="E15" s="106"/>
      <c r="F15" s="88"/>
      <c r="G15" s="35">
        <f t="shared" si="2"/>
        <v>0</v>
      </c>
      <c r="H15" s="106"/>
      <c r="I15" s="125"/>
      <c r="J15" s="142">
        <f t="shared" si="3"/>
        <v>0</v>
      </c>
      <c r="K15" s="47">
        <v>5</v>
      </c>
      <c r="L15" s="94">
        <f t="shared" si="0"/>
        <v>4.57970718719453</v>
      </c>
      <c r="M15" s="140">
        <f t="shared" si="4"/>
        <v>0</v>
      </c>
      <c r="N15" s="129"/>
      <c r="O15" s="140">
        <f t="shared" si="5"/>
        <v>0</v>
      </c>
      <c r="P15" s="82"/>
      <c r="Q15" s="82"/>
      <c r="R15" s="82"/>
      <c r="S15" s="27">
        <f t="shared" si="1"/>
        <v>0</v>
      </c>
    </row>
    <row r="16" spans="2:19" ht="12">
      <c r="B16" s="14" t="s">
        <v>235</v>
      </c>
      <c r="C16" s="76"/>
      <c r="D16" s="120"/>
      <c r="E16" s="106"/>
      <c r="F16" s="88"/>
      <c r="G16" s="35">
        <f t="shared" si="2"/>
        <v>0</v>
      </c>
      <c r="H16" s="106"/>
      <c r="I16" s="125"/>
      <c r="J16" s="142">
        <f t="shared" si="3"/>
        <v>0</v>
      </c>
      <c r="K16" s="47">
        <v>5</v>
      </c>
      <c r="L16" s="94">
        <f t="shared" si="0"/>
        <v>4.57970718719453</v>
      </c>
      <c r="M16" s="140">
        <f t="shared" si="4"/>
        <v>0</v>
      </c>
      <c r="N16" s="129"/>
      <c r="O16" s="140">
        <f t="shared" si="5"/>
        <v>0</v>
      </c>
      <c r="P16" s="82"/>
      <c r="Q16" s="82"/>
      <c r="R16" s="82"/>
      <c r="S16" s="27">
        <f t="shared" si="1"/>
        <v>0</v>
      </c>
    </row>
    <row r="17" spans="2:19" ht="12">
      <c r="B17" s="14" t="s">
        <v>236</v>
      </c>
      <c r="C17" s="76"/>
      <c r="D17" s="120"/>
      <c r="E17" s="106"/>
      <c r="F17" s="88"/>
      <c r="G17" s="35">
        <f t="shared" si="2"/>
        <v>0</v>
      </c>
      <c r="H17" s="106"/>
      <c r="I17" s="125"/>
      <c r="J17" s="142">
        <f t="shared" si="3"/>
        <v>0</v>
      </c>
      <c r="K17" s="47">
        <v>5</v>
      </c>
      <c r="L17" s="94">
        <f t="shared" si="0"/>
        <v>4.57970718719453</v>
      </c>
      <c r="M17" s="140">
        <f t="shared" si="4"/>
        <v>0</v>
      </c>
      <c r="N17" s="129"/>
      <c r="O17" s="140">
        <f t="shared" si="5"/>
        <v>0</v>
      </c>
      <c r="P17" s="82"/>
      <c r="Q17" s="82"/>
      <c r="R17" s="82"/>
      <c r="S17" s="27">
        <f t="shared" si="1"/>
        <v>0</v>
      </c>
    </row>
    <row r="18" spans="2:19" ht="12">
      <c r="B18" s="14" t="s">
        <v>237</v>
      </c>
      <c r="C18" s="76"/>
      <c r="D18" s="120"/>
      <c r="E18" s="106"/>
      <c r="F18" s="88"/>
      <c r="G18" s="35">
        <f t="shared" si="2"/>
        <v>0</v>
      </c>
      <c r="H18" s="106"/>
      <c r="I18" s="125"/>
      <c r="J18" s="142">
        <f t="shared" si="3"/>
        <v>0</v>
      </c>
      <c r="K18" s="47">
        <v>5</v>
      </c>
      <c r="L18" s="94">
        <f t="shared" si="0"/>
        <v>4.57970718719453</v>
      </c>
      <c r="M18" s="140">
        <f t="shared" si="4"/>
        <v>0</v>
      </c>
      <c r="N18" s="129"/>
      <c r="O18" s="140">
        <f t="shared" si="5"/>
        <v>0</v>
      </c>
      <c r="P18" s="82"/>
      <c r="Q18" s="82"/>
      <c r="R18" s="82"/>
      <c r="S18" s="27">
        <f t="shared" si="1"/>
        <v>0</v>
      </c>
    </row>
    <row r="19" spans="2:19" ht="12">
      <c r="B19" s="14" t="s">
        <v>238</v>
      </c>
      <c r="C19" s="76"/>
      <c r="D19" s="120"/>
      <c r="E19" s="106"/>
      <c r="F19" s="88"/>
      <c r="G19" s="35">
        <f t="shared" si="2"/>
        <v>0</v>
      </c>
      <c r="H19" s="106"/>
      <c r="I19" s="125"/>
      <c r="J19" s="142">
        <f t="shared" si="3"/>
        <v>0</v>
      </c>
      <c r="K19" s="47">
        <v>5</v>
      </c>
      <c r="L19" s="94">
        <f t="shared" si="0"/>
        <v>4.57970718719453</v>
      </c>
      <c r="M19" s="140">
        <f t="shared" si="4"/>
        <v>0</v>
      </c>
      <c r="N19" s="129"/>
      <c r="O19" s="140">
        <f t="shared" si="5"/>
        <v>0</v>
      </c>
      <c r="P19" s="82"/>
      <c r="Q19" s="82"/>
      <c r="R19" s="82"/>
      <c r="S19" s="27">
        <f t="shared" si="1"/>
        <v>0</v>
      </c>
    </row>
    <row r="20" spans="2:19" ht="12">
      <c r="B20" s="14" t="s">
        <v>239</v>
      </c>
      <c r="C20" s="76"/>
      <c r="D20" s="120"/>
      <c r="E20" s="106"/>
      <c r="F20" s="88"/>
      <c r="G20" s="35">
        <f t="shared" si="2"/>
        <v>0</v>
      </c>
      <c r="H20" s="106"/>
      <c r="I20" s="125"/>
      <c r="J20" s="142">
        <f t="shared" si="3"/>
        <v>0</v>
      </c>
      <c r="K20" s="47">
        <v>5</v>
      </c>
      <c r="L20" s="94">
        <f t="shared" si="0"/>
        <v>4.57970718719453</v>
      </c>
      <c r="M20" s="140">
        <f t="shared" si="4"/>
        <v>0</v>
      </c>
      <c r="N20" s="129"/>
      <c r="O20" s="140">
        <f t="shared" si="5"/>
        <v>0</v>
      </c>
      <c r="P20" s="82"/>
      <c r="Q20" s="82"/>
      <c r="R20" s="82"/>
      <c r="S20" s="27">
        <f t="shared" si="1"/>
        <v>0</v>
      </c>
    </row>
    <row r="21" spans="2:19" ht="12">
      <c r="B21" s="14" t="s">
        <v>240</v>
      </c>
      <c r="C21" s="76"/>
      <c r="D21" s="120"/>
      <c r="E21" s="106"/>
      <c r="F21" s="88"/>
      <c r="G21" s="35">
        <f t="shared" si="2"/>
        <v>0</v>
      </c>
      <c r="H21" s="106"/>
      <c r="I21" s="125"/>
      <c r="J21" s="142">
        <f t="shared" si="3"/>
        <v>0</v>
      </c>
      <c r="K21" s="47">
        <v>5</v>
      </c>
      <c r="L21" s="94">
        <f t="shared" si="0"/>
        <v>4.57970718719453</v>
      </c>
      <c r="M21" s="140">
        <f t="shared" si="4"/>
        <v>0</v>
      </c>
      <c r="N21" s="129"/>
      <c r="O21" s="140">
        <f t="shared" si="5"/>
        <v>0</v>
      </c>
      <c r="P21" s="82"/>
      <c r="Q21" s="82"/>
      <c r="R21" s="82"/>
      <c r="S21" s="27">
        <f t="shared" si="1"/>
        <v>0</v>
      </c>
    </row>
    <row r="22" spans="2:19" ht="12">
      <c r="B22" s="14" t="s">
        <v>241</v>
      </c>
      <c r="C22" s="76"/>
      <c r="D22" s="120"/>
      <c r="E22" s="106"/>
      <c r="F22" s="88"/>
      <c r="G22" s="35">
        <f t="shared" si="2"/>
        <v>0</v>
      </c>
      <c r="H22" s="106"/>
      <c r="I22" s="125"/>
      <c r="J22" s="142">
        <f t="shared" si="3"/>
        <v>0</v>
      </c>
      <c r="K22" s="47">
        <v>5</v>
      </c>
      <c r="L22" s="94">
        <f t="shared" si="0"/>
        <v>4.57970718719453</v>
      </c>
      <c r="M22" s="140">
        <f t="shared" si="4"/>
        <v>0</v>
      </c>
      <c r="N22" s="129"/>
      <c r="O22" s="140">
        <f t="shared" si="5"/>
        <v>0</v>
      </c>
      <c r="P22" s="82"/>
      <c r="Q22" s="82"/>
      <c r="R22" s="82"/>
      <c r="S22" s="27">
        <f>O22*P22+O22*Q22*$Q$30</f>
        <v>0</v>
      </c>
    </row>
    <row r="23" spans="2:19" ht="12">
      <c r="B23" s="14" t="s">
        <v>242</v>
      </c>
      <c r="C23" s="76"/>
      <c r="D23" s="120"/>
      <c r="E23" s="106"/>
      <c r="F23" s="88"/>
      <c r="G23" s="35">
        <f t="shared" si="2"/>
        <v>0</v>
      </c>
      <c r="H23" s="106"/>
      <c r="I23" s="125"/>
      <c r="J23" s="142">
        <f t="shared" si="3"/>
        <v>0</v>
      </c>
      <c r="K23" s="47">
        <v>5</v>
      </c>
      <c r="L23" s="94">
        <f t="shared" si="0"/>
        <v>4.57970718719453</v>
      </c>
      <c r="M23" s="140">
        <f t="shared" si="4"/>
        <v>0</v>
      </c>
      <c r="N23" s="129"/>
      <c r="O23" s="140">
        <f t="shared" si="5"/>
        <v>0</v>
      </c>
      <c r="P23" s="82"/>
      <c r="Q23" s="82"/>
      <c r="R23" s="82"/>
      <c r="S23" s="27">
        <f t="shared" si="1"/>
        <v>0</v>
      </c>
    </row>
    <row r="24" spans="2:19" ht="12">
      <c r="B24" s="14" t="s">
        <v>243</v>
      </c>
      <c r="C24" s="76"/>
      <c r="D24" s="120"/>
      <c r="E24" s="106"/>
      <c r="F24" s="88"/>
      <c r="G24" s="35">
        <f t="shared" si="2"/>
        <v>0</v>
      </c>
      <c r="H24" s="106"/>
      <c r="I24" s="125"/>
      <c r="J24" s="142">
        <f t="shared" si="3"/>
        <v>0</v>
      </c>
      <c r="K24" s="47">
        <v>5</v>
      </c>
      <c r="L24" s="94">
        <f t="shared" si="0"/>
        <v>4.57970718719453</v>
      </c>
      <c r="M24" s="140">
        <f t="shared" si="4"/>
        <v>0</v>
      </c>
      <c r="N24" s="129"/>
      <c r="O24" s="140">
        <f t="shared" si="5"/>
        <v>0</v>
      </c>
      <c r="P24" s="82"/>
      <c r="Q24" s="82"/>
      <c r="R24" s="82"/>
      <c r="S24" s="27">
        <f t="shared" si="1"/>
        <v>0</v>
      </c>
    </row>
    <row r="25" spans="2:19" ht="12">
      <c r="B25" s="14" t="s">
        <v>244</v>
      </c>
      <c r="C25" s="76"/>
      <c r="D25" s="120"/>
      <c r="E25" s="106"/>
      <c r="F25" s="88"/>
      <c r="G25" s="35">
        <f t="shared" si="2"/>
        <v>0</v>
      </c>
      <c r="H25" s="106"/>
      <c r="I25" s="125"/>
      <c r="J25" s="142">
        <f t="shared" si="3"/>
        <v>0</v>
      </c>
      <c r="K25" s="47">
        <v>5</v>
      </c>
      <c r="L25" s="94">
        <f t="shared" si="0"/>
        <v>4.57970718719453</v>
      </c>
      <c r="M25" s="140">
        <f t="shared" si="4"/>
        <v>0</v>
      </c>
      <c r="N25" s="129"/>
      <c r="O25" s="140">
        <f t="shared" si="5"/>
        <v>0</v>
      </c>
      <c r="P25" s="82"/>
      <c r="Q25" s="82"/>
      <c r="R25" s="82"/>
      <c r="S25" s="27">
        <f t="shared" si="1"/>
        <v>0</v>
      </c>
    </row>
    <row r="26" spans="2:19" ht="12" thickBot="1">
      <c r="B26" s="14" t="s">
        <v>245</v>
      </c>
      <c r="C26" s="76"/>
      <c r="D26" s="120"/>
      <c r="E26" s="106"/>
      <c r="F26" s="88"/>
      <c r="G26" s="35">
        <f t="shared" si="2"/>
        <v>0</v>
      </c>
      <c r="H26" s="106"/>
      <c r="I26" s="125"/>
      <c r="J26" s="142">
        <f t="shared" si="3"/>
        <v>0</v>
      </c>
      <c r="K26" s="47">
        <v>5</v>
      </c>
      <c r="L26" s="94">
        <f t="shared" si="0"/>
        <v>4.57970718719453</v>
      </c>
      <c r="M26" s="140">
        <f t="shared" si="4"/>
        <v>0</v>
      </c>
      <c r="N26" s="129"/>
      <c r="O26" s="140">
        <f t="shared" si="5"/>
        <v>0</v>
      </c>
      <c r="P26" s="82"/>
      <c r="Q26" s="82"/>
      <c r="R26" s="82"/>
      <c r="S26" s="27">
        <f t="shared" si="1"/>
        <v>0</v>
      </c>
    </row>
    <row r="27" spans="2:19" ht="12" thickBot="1">
      <c r="B27" s="7"/>
      <c r="C27" s="136" t="s">
        <v>214</v>
      </c>
      <c r="D27" s="7"/>
      <c r="E27" s="138"/>
      <c r="F27" s="7"/>
      <c r="G27" s="7"/>
      <c r="H27" s="7"/>
      <c r="I27" s="7"/>
      <c r="J27" s="7"/>
      <c r="K27" s="7"/>
      <c r="L27" s="7"/>
      <c r="M27" s="7"/>
      <c r="N27" s="132"/>
      <c r="O27" s="7"/>
      <c r="R27" s="37" t="s">
        <v>137</v>
      </c>
      <c r="S27" s="143">
        <f>SUM(S5:S26)</f>
        <v>0</v>
      </c>
    </row>
    <row r="28" ht="12">
      <c r="C28" s="136" t="s">
        <v>213</v>
      </c>
    </row>
    <row r="29" ht="12" thickBot="1"/>
    <row r="30" spans="16:17" ht="12" thickBot="1">
      <c r="P30" s="37" t="s">
        <v>257</v>
      </c>
      <c r="Q30" s="152">
        <f>'Front material'!$B$27</f>
        <v>0</v>
      </c>
    </row>
    <row r="31" ht="12">
      <c r="Q31" s="153" t="s">
        <v>258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D1">
      <selection activeCell="J6" sqref="J6"/>
    </sheetView>
  </sheetViews>
  <sheetFormatPr defaultColWidth="9.140625" defaultRowHeight="12.75"/>
  <cols>
    <col min="3" max="3" width="23.8515625" style="0" customWidth="1"/>
    <col min="4" max="4" width="9.28125" style="0" customWidth="1"/>
    <col min="5" max="5" width="9.00390625" style="0" customWidth="1"/>
    <col min="6" max="6" width="10.140625" style="0" customWidth="1"/>
    <col min="7" max="7" width="8.7109375" style="0" customWidth="1"/>
    <col min="8" max="8" width="10.57421875" style="0" customWidth="1"/>
    <col min="9" max="9" width="8.7109375" style="0" customWidth="1"/>
    <col min="10" max="10" width="11.421875" style="0" customWidth="1"/>
    <col min="11" max="12" width="8.7109375" style="0" customWidth="1"/>
    <col min="13" max="13" width="12.8515625" style="0" customWidth="1"/>
    <col min="14" max="14" width="11.28125" style="0" customWidth="1"/>
  </cols>
  <sheetData>
    <row r="1" s="2" customFormat="1" ht="25.5" customHeight="1">
      <c r="A1" s="3" t="s">
        <v>7</v>
      </c>
    </row>
    <row r="2" ht="12">
      <c r="A2" t="s">
        <v>215</v>
      </c>
    </row>
    <row r="3" ht="12">
      <c r="A3" t="s">
        <v>216</v>
      </c>
    </row>
    <row r="5" ht="12" thickBot="1">
      <c r="A5" s="1" t="s">
        <v>139</v>
      </c>
    </row>
    <row r="6" spans="2:13" ht="36.75" thickBot="1">
      <c r="B6" s="57" t="s">
        <v>103</v>
      </c>
      <c r="C6" s="16" t="s">
        <v>12</v>
      </c>
      <c r="D6" s="71" t="s">
        <v>13</v>
      </c>
      <c r="E6" s="16" t="s">
        <v>71</v>
      </c>
      <c r="F6" s="16" t="s">
        <v>63</v>
      </c>
      <c r="G6" s="59" t="s">
        <v>217</v>
      </c>
      <c r="H6" s="59" t="s">
        <v>218</v>
      </c>
      <c r="I6" s="159" t="s">
        <v>227</v>
      </c>
      <c r="J6" s="148" t="s">
        <v>267</v>
      </c>
      <c r="K6" s="148" t="s">
        <v>255</v>
      </c>
      <c r="L6" s="148" t="s">
        <v>256</v>
      </c>
      <c r="M6" s="16" t="s">
        <v>251</v>
      </c>
    </row>
    <row r="7" spans="2:13" ht="12.75" customHeight="1">
      <c r="B7" s="39" t="s">
        <v>150</v>
      </c>
      <c r="C7" s="75"/>
      <c r="D7" s="72"/>
      <c r="E7" s="60"/>
      <c r="F7" s="34">
        <f>D7*E7</f>
        <v>0</v>
      </c>
      <c r="G7" s="105"/>
      <c r="H7" s="109" t="str">
        <f>IF(G7=1,F7,IF(G7=2,F7/'Front material'!$B$24,"Enter Cur."))</f>
        <v>Enter Cur.</v>
      </c>
      <c r="I7" s="156">
        <f>IF(H7="Enter Cur.",0,H7*('Front material'!$B$26+1))</f>
        <v>0</v>
      </c>
      <c r="J7" s="43"/>
      <c r="K7" s="43"/>
      <c r="L7" s="43"/>
      <c r="M7" s="160">
        <f>I7*J7+I7*K7*$K$19</f>
        <v>0</v>
      </c>
    </row>
    <row r="8" spans="2:13" ht="12">
      <c r="B8" s="14" t="s">
        <v>151</v>
      </c>
      <c r="C8" s="76"/>
      <c r="D8" s="73"/>
      <c r="E8" s="61"/>
      <c r="F8" s="35">
        <f>D8*E8</f>
        <v>0</v>
      </c>
      <c r="G8" s="106"/>
      <c r="H8" s="35" t="str">
        <f>IF(G8=1,F8,IF(G8=2,F8/'Front material'!$B$24,"Enter Cur."))</f>
        <v>Enter Cur.</v>
      </c>
      <c r="I8" s="157">
        <f>IF(H8="Enter Cur.",0,H8*('Front material'!$B$26+1))</f>
        <v>0</v>
      </c>
      <c r="J8" s="43"/>
      <c r="K8" s="43"/>
      <c r="L8" s="43"/>
      <c r="M8" s="160">
        <f aca="true" t="shared" si="0" ref="M8:M15">I8*J8+I8*K8*$K$19</f>
        <v>0</v>
      </c>
    </row>
    <row r="9" spans="2:13" ht="12">
      <c r="B9" s="14" t="s">
        <v>152</v>
      </c>
      <c r="C9" s="76"/>
      <c r="D9" s="73"/>
      <c r="E9" s="61"/>
      <c r="F9" s="35">
        <f aca="true" t="shared" si="1" ref="F9:F15">D9*E9</f>
        <v>0</v>
      </c>
      <c r="G9" s="106"/>
      <c r="H9" s="35" t="str">
        <f>IF(G9=1,F9,IF(G9=2,F9/'Front material'!$B$24,"Enter Cur."))</f>
        <v>Enter Cur.</v>
      </c>
      <c r="I9" s="157">
        <f>IF(H9="Enter Cur.",0,H9*('Front material'!$B$26+1))</f>
        <v>0</v>
      </c>
      <c r="J9" s="43"/>
      <c r="K9" s="43"/>
      <c r="L9" s="43"/>
      <c r="M9" s="160">
        <f t="shared" si="0"/>
        <v>0</v>
      </c>
    </row>
    <row r="10" spans="2:13" ht="12">
      <c r="B10" s="14" t="s">
        <v>153</v>
      </c>
      <c r="C10" s="76"/>
      <c r="D10" s="73"/>
      <c r="E10" s="61"/>
      <c r="F10" s="35">
        <f t="shared" si="1"/>
        <v>0</v>
      </c>
      <c r="G10" s="106"/>
      <c r="H10" s="35" t="str">
        <f>IF(G10=1,F10,IF(G10=2,F10/'Front material'!$B$24,"Enter Cur."))</f>
        <v>Enter Cur.</v>
      </c>
      <c r="I10" s="157">
        <f>IF(H10="Enter Cur.",0,H10*('Front material'!$B$26+1))</f>
        <v>0</v>
      </c>
      <c r="J10" s="43"/>
      <c r="K10" s="43"/>
      <c r="L10" s="43"/>
      <c r="M10" s="160">
        <f t="shared" si="0"/>
        <v>0</v>
      </c>
    </row>
    <row r="11" spans="2:13" ht="12">
      <c r="B11" s="14" t="s">
        <v>154</v>
      </c>
      <c r="C11" s="76"/>
      <c r="D11" s="73"/>
      <c r="E11" s="61"/>
      <c r="F11" s="35">
        <f t="shared" si="1"/>
        <v>0</v>
      </c>
      <c r="G11" s="106"/>
      <c r="H11" s="35" t="str">
        <f>IF(G11=1,F11,IF(G11=2,F11/'Front material'!$B$24,"Enter Cur."))</f>
        <v>Enter Cur.</v>
      </c>
      <c r="I11" s="157">
        <f>IF(H11="Enter Cur.",0,H11*('Front material'!$B$26+1))</f>
        <v>0</v>
      </c>
      <c r="J11" s="43"/>
      <c r="K11" s="43"/>
      <c r="L11" s="43"/>
      <c r="M11" s="160">
        <f t="shared" si="0"/>
        <v>0</v>
      </c>
    </row>
    <row r="12" spans="2:13" ht="12">
      <c r="B12" s="14" t="s">
        <v>155</v>
      </c>
      <c r="C12" s="76"/>
      <c r="D12" s="73"/>
      <c r="E12" s="61"/>
      <c r="F12" s="35">
        <f t="shared" si="1"/>
        <v>0</v>
      </c>
      <c r="G12" s="61"/>
      <c r="H12" s="35" t="str">
        <f>IF(G12=1,F12,IF(G12=2,F12/'Front material'!$B$24,"Enter Cur."))</f>
        <v>Enter Cur.</v>
      </c>
      <c r="I12" s="157">
        <f>IF(H12="Enter Cur.",0,H12*('Front material'!$B$26+1))</f>
        <v>0</v>
      </c>
      <c r="J12" s="43"/>
      <c r="K12" s="43"/>
      <c r="L12" s="43"/>
      <c r="M12" s="160">
        <f t="shared" si="0"/>
        <v>0</v>
      </c>
    </row>
    <row r="13" spans="2:13" ht="12">
      <c r="B13" s="14" t="s">
        <v>156</v>
      </c>
      <c r="C13" s="76"/>
      <c r="D13" s="73"/>
      <c r="E13" s="61"/>
      <c r="F13" s="35">
        <f t="shared" si="1"/>
        <v>0</v>
      </c>
      <c r="G13" s="61"/>
      <c r="H13" s="35" t="str">
        <f>IF(G13=1,F13,IF(G13=2,F13/'Front material'!$B$24,"Enter Cur."))</f>
        <v>Enter Cur.</v>
      </c>
      <c r="I13" s="157">
        <f>IF(H13="Enter Cur.",0,H13*('Front material'!$B$26+1))</f>
        <v>0</v>
      </c>
      <c r="J13" s="43"/>
      <c r="K13" s="43"/>
      <c r="L13" s="43"/>
      <c r="M13" s="160">
        <f t="shared" si="0"/>
        <v>0</v>
      </c>
    </row>
    <row r="14" spans="2:13" ht="12">
      <c r="B14" s="14" t="s">
        <v>157</v>
      </c>
      <c r="C14" s="76"/>
      <c r="D14" s="73"/>
      <c r="E14" s="61"/>
      <c r="F14" s="35">
        <f t="shared" si="1"/>
        <v>0</v>
      </c>
      <c r="G14" s="61"/>
      <c r="H14" s="35" t="str">
        <f>IF(G14=1,F14,IF(G14=2,F14/'Front material'!$B$24,"Enter Cur."))</f>
        <v>Enter Cur.</v>
      </c>
      <c r="I14" s="157">
        <f>IF(H14="Enter Cur.",0,H14*('Front material'!$B$26+1))</f>
        <v>0</v>
      </c>
      <c r="J14" s="43"/>
      <c r="K14" s="43"/>
      <c r="L14" s="43"/>
      <c r="M14" s="160">
        <f t="shared" si="0"/>
        <v>0</v>
      </c>
    </row>
    <row r="15" spans="2:13" ht="12">
      <c r="B15" s="14" t="s">
        <v>158</v>
      </c>
      <c r="C15" s="76"/>
      <c r="D15" s="73"/>
      <c r="E15" s="61"/>
      <c r="F15" s="35">
        <f t="shared" si="1"/>
        <v>0</v>
      </c>
      <c r="G15" s="61"/>
      <c r="H15" s="35" t="str">
        <f>IF(G15=1,F15,IF(G15=2,F15/'Front material'!$B$24,"Enter Cur."))</f>
        <v>Enter Cur.</v>
      </c>
      <c r="I15" s="157">
        <f>IF(H15="Enter Cur.",0,H15*('Front material'!$B$26+1))</f>
        <v>0</v>
      </c>
      <c r="J15" s="43"/>
      <c r="K15" s="43"/>
      <c r="L15" s="43"/>
      <c r="M15" s="160">
        <f t="shared" si="0"/>
        <v>0</v>
      </c>
    </row>
    <row r="16" spans="2:13" ht="12" thickBot="1">
      <c r="B16" s="40" t="s">
        <v>159</v>
      </c>
      <c r="C16" s="63"/>
      <c r="D16" s="74"/>
      <c r="E16" s="62"/>
      <c r="F16" s="36">
        <f>D16*E16</f>
        <v>0</v>
      </c>
      <c r="G16" s="62"/>
      <c r="H16" s="36" t="str">
        <f>IF(G16=1,F16,IF(G16=2,F16/'Front material'!$B$24,"Enter Cur."))</f>
        <v>Enter Cur.</v>
      </c>
      <c r="I16" s="158">
        <f>IF(H16="Enter Cur.",0,H16*('Front material'!$B$26+1))</f>
        <v>0</v>
      </c>
      <c r="J16" s="44"/>
      <c r="K16" s="44"/>
      <c r="L16" s="44"/>
      <c r="M16" s="161">
        <f>I16*J16+I16*K16*$K$19</f>
        <v>0</v>
      </c>
    </row>
    <row r="17" spans="2:13" ht="12" thickBot="1">
      <c r="B17" s="7"/>
      <c r="C17" s="7"/>
      <c r="D17" s="7"/>
      <c r="E17" s="7"/>
      <c r="F17" s="7"/>
      <c r="L17" s="37" t="s">
        <v>160</v>
      </c>
      <c r="M17" s="41">
        <f>SUM(M7:M16)</f>
        <v>0</v>
      </c>
    </row>
    <row r="18" ht="12" thickBot="1"/>
    <row r="19" spans="10:11" ht="12" thickBot="1">
      <c r="J19" s="37" t="s">
        <v>257</v>
      </c>
      <c r="K19" s="152">
        <f>'Front material'!$B$27</f>
        <v>0</v>
      </c>
    </row>
    <row r="20" ht="12">
      <c r="K20" s="153" t="s">
        <v>258</v>
      </c>
    </row>
    <row r="21" ht="12" thickBot="1">
      <c r="A21" s="1" t="s">
        <v>138</v>
      </c>
    </row>
    <row r="22" spans="3:4" ht="12" thickBot="1">
      <c r="C22" s="37" t="s">
        <v>136</v>
      </c>
      <c r="D22" s="86">
        <v>0.03</v>
      </c>
    </row>
    <row r="23" ht="12" thickBot="1"/>
    <row r="24" spans="2:19" ht="36.75" thickBot="1">
      <c r="B24" s="57" t="s">
        <v>103</v>
      </c>
      <c r="C24" s="16" t="s">
        <v>12</v>
      </c>
      <c r="D24" s="16" t="s">
        <v>233</v>
      </c>
      <c r="E24" s="16" t="s">
        <v>71</v>
      </c>
      <c r="F24" s="16" t="s">
        <v>13</v>
      </c>
      <c r="G24" s="16" t="s">
        <v>63</v>
      </c>
      <c r="H24" s="123" t="s">
        <v>229</v>
      </c>
      <c r="I24" s="122" t="s">
        <v>230</v>
      </c>
      <c r="J24" s="16" t="s">
        <v>132</v>
      </c>
      <c r="K24" s="16" t="s">
        <v>133</v>
      </c>
      <c r="L24" s="16" t="s">
        <v>134</v>
      </c>
      <c r="M24" s="16" t="s">
        <v>135</v>
      </c>
      <c r="N24" s="16" t="s">
        <v>211</v>
      </c>
      <c r="O24" s="16" t="s">
        <v>231</v>
      </c>
      <c r="P24" s="148" t="s">
        <v>267</v>
      </c>
      <c r="Q24" s="148" t="s">
        <v>255</v>
      </c>
      <c r="R24" s="148" t="s">
        <v>256</v>
      </c>
      <c r="S24" s="16" t="s">
        <v>251</v>
      </c>
    </row>
    <row r="25" spans="2:19" ht="12">
      <c r="B25" s="39" t="s">
        <v>162</v>
      </c>
      <c r="C25" s="75"/>
      <c r="D25" s="119"/>
      <c r="E25" s="20"/>
      <c r="F25" s="87"/>
      <c r="G25" s="34">
        <f>E25*F25</f>
        <v>0</v>
      </c>
      <c r="H25" s="105"/>
      <c r="I25" s="124"/>
      <c r="J25" s="90">
        <f>IF(H25=0,0,G25/H25*(1+I25))</f>
        <v>0</v>
      </c>
      <c r="K25" s="48">
        <v>5</v>
      </c>
      <c r="L25" s="93">
        <f>(1-1/(1+$D$22)^K25)*$D$22^-1</f>
        <v>4.57970718719453</v>
      </c>
      <c r="M25" s="34">
        <f>IF(L25=0,0,J25/L25)</f>
        <v>0</v>
      </c>
      <c r="N25" s="128">
        <v>1</v>
      </c>
      <c r="O25" s="34">
        <f>M25*N25</f>
        <v>0</v>
      </c>
      <c r="P25" s="43"/>
      <c r="Q25" s="43"/>
      <c r="R25" s="43"/>
      <c r="S25" s="160">
        <f>O25*P25+O25*Q25*$K$19</f>
        <v>0</v>
      </c>
    </row>
    <row r="26" spans="2:19" ht="12">
      <c r="B26" s="14" t="s">
        <v>163</v>
      </c>
      <c r="C26" s="76"/>
      <c r="D26" s="120"/>
      <c r="E26" s="22"/>
      <c r="F26" s="88"/>
      <c r="G26" s="35">
        <f aca="true" t="shared" si="2" ref="G26:G34">E26*F26</f>
        <v>0</v>
      </c>
      <c r="H26" s="106"/>
      <c r="I26" s="125"/>
      <c r="J26" s="91">
        <f aca="true" t="shared" si="3" ref="J26:J34">IF(H26=0,0,G26/H26*(1+I26))</f>
        <v>0</v>
      </c>
      <c r="K26" s="47">
        <v>5</v>
      </c>
      <c r="L26" s="94">
        <f aca="true" t="shared" si="4" ref="L26:L34">(1-1/(1+$D$22)^K26)*$D$22^-1</f>
        <v>4.57970718719453</v>
      </c>
      <c r="M26" s="35">
        <f aca="true" t="shared" si="5" ref="M26:M34">IF(L26=0,0,J26/L26)</f>
        <v>0</v>
      </c>
      <c r="N26" s="129">
        <v>1</v>
      </c>
      <c r="O26" s="35">
        <f aca="true" t="shared" si="6" ref="O26:O34">M26*N26</f>
        <v>0</v>
      </c>
      <c r="P26" s="43"/>
      <c r="Q26" s="43"/>
      <c r="R26" s="43"/>
      <c r="S26" s="160">
        <f aca="true" t="shared" si="7" ref="S26:S33">O26*P26+O26*Q26*$K$19</f>
        <v>0</v>
      </c>
    </row>
    <row r="27" spans="2:19" ht="12">
      <c r="B27" s="14" t="s">
        <v>164</v>
      </c>
      <c r="C27" s="76"/>
      <c r="D27" s="120"/>
      <c r="E27" s="22"/>
      <c r="F27" s="88"/>
      <c r="G27" s="35">
        <f t="shared" si="2"/>
        <v>0</v>
      </c>
      <c r="H27" s="106"/>
      <c r="I27" s="125"/>
      <c r="J27" s="91">
        <f t="shared" si="3"/>
        <v>0</v>
      </c>
      <c r="K27" s="47">
        <v>5</v>
      </c>
      <c r="L27" s="94">
        <f t="shared" si="4"/>
        <v>4.57970718719453</v>
      </c>
      <c r="M27" s="35">
        <f t="shared" si="5"/>
        <v>0</v>
      </c>
      <c r="N27" s="129">
        <v>1</v>
      </c>
      <c r="O27" s="35">
        <f t="shared" si="6"/>
        <v>0</v>
      </c>
      <c r="P27" s="43"/>
      <c r="Q27" s="43"/>
      <c r="R27" s="43"/>
      <c r="S27" s="160">
        <f t="shared" si="7"/>
        <v>0</v>
      </c>
    </row>
    <row r="28" spans="2:19" ht="12">
      <c r="B28" s="14" t="s">
        <v>165</v>
      </c>
      <c r="C28" s="76"/>
      <c r="D28" s="120"/>
      <c r="E28" s="22"/>
      <c r="F28" s="88"/>
      <c r="G28" s="35">
        <f t="shared" si="2"/>
        <v>0</v>
      </c>
      <c r="H28" s="106"/>
      <c r="I28" s="125"/>
      <c r="J28" s="91">
        <f t="shared" si="3"/>
        <v>0</v>
      </c>
      <c r="K28" s="47">
        <v>5</v>
      </c>
      <c r="L28" s="94">
        <f t="shared" si="4"/>
        <v>4.57970718719453</v>
      </c>
      <c r="M28" s="35">
        <f t="shared" si="5"/>
        <v>0</v>
      </c>
      <c r="N28" s="129">
        <v>1</v>
      </c>
      <c r="O28" s="35">
        <f t="shared" si="6"/>
        <v>0</v>
      </c>
      <c r="P28" s="43"/>
      <c r="Q28" s="43"/>
      <c r="R28" s="43"/>
      <c r="S28" s="160">
        <f t="shared" si="7"/>
        <v>0</v>
      </c>
    </row>
    <row r="29" spans="2:19" ht="12">
      <c r="B29" s="14" t="s">
        <v>166</v>
      </c>
      <c r="C29" s="76"/>
      <c r="D29" s="120"/>
      <c r="E29" s="22"/>
      <c r="F29" s="88"/>
      <c r="G29" s="35">
        <f t="shared" si="2"/>
        <v>0</v>
      </c>
      <c r="H29" s="106"/>
      <c r="I29" s="125"/>
      <c r="J29" s="91">
        <f t="shared" si="3"/>
        <v>0</v>
      </c>
      <c r="K29" s="47">
        <v>5</v>
      </c>
      <c r="L29" s="94">
        <f t="shared" si="4"/>
        <v>4.57970718719453</v>
      </c>
      <c r="M29" s="35">
        <f t="shared" si="5"/>
        <v>0</v>
      </c>
      <c r="N29" s="129">
        <v>1</v>
      </c>
      <c r="O29" s="35">
        <f t="shared" si="6"/>
        <v>0</v>
      </c>
      <c r="P29" s="43"/>
      <c r="Q29" s="43"/>
      <c r="R29" s="43"/>
      <c r="S29" s="160">
        <f t="shared" si="7"/>
        <v>0</v>
      </c>
    </row>
    <row r="30" spans="2:19" ht="12">
      <c r="B30" s="14" t="s">
        <v>167</v>
      </c>
      <c r="C30" s="76"/>
      <c r="D30" s="120"/>
      <c r="E30" s="22"/>
      <c r="F30" s="88"/>
      <c r="G30" s="35">
        <f t="shared" si="2"/>
        <v>0</v>
      </c>
      <c r="H30" s="61"/>
      <c r="I30" s="126"/>
      <c r="J30" s="91">
        <f t="shared" si="3"/>
        <v>0</v>
      </c>
      <c r="K30" s="47">
        <v>5</v>
      </c>
      <c r="L30" s="94">
        <f t="shared" si="4"/>
        <v>4.57970718719453</v>
      </c>
      <c r="M30" s="35">
        <f t="shared" si="5"/>
        <v>0</v>
      </c>
      <c r="N30" s="129">
        <v>1</v>
      </c>
      <c r="O30" s="35">
        <f t="shared" si="6"/>
        <v>0</v>
      </c>
      <c r="P30" s="43"/>
      <c r="Q30" s="43"/>
      <c r="R30" s="43"/>
      <c r="S30" s="160">
        <f t="shared" si="7"/>
        <v>0</v>
      </c>
    </row>
    <row r="31" spans="2:19" ht="12">
      <c r="B31" s="14" t="s">
        <v>168</v>
      </c>
      <c r="C31" s="76"/>
      <c r="D31" s="120"/>
      <c r="E31" s="22"/>
      <c r="F31" s="88"/>
      <c r="G31" s="35">
        <f t="shared" si="2"/>
        <v>0</v>
      </c>
      <c r="H31" s="61"/>
      <c r="I31" s="126"/>
      <c r="J31" s="91">
        <f t="shared" si="3"/>
        <v>0</v>
      </c>
      <c r="K31" s="47">
        <v>5</v>
      </c>
      <c r="L31" s="94">
        <f t="shared" si="4"/>
        <v>4.57970718719453</v>
      </c>
      <c r="M31" s="35">
        <f t="shared" si="5"/>
        <v>0</v>
      </c>
      <c r="N31" s="129">
        <v>1</v>
      </c>
      <c r="O31" s="35">
        <f t="shared" si="6"/>
        <v>0</v>
      </c>
      <c r="P31" s="43"/>
      <c r="Q31" s="43"/>
      <c r="R31" s="43"/>
      <c r="S31" s="160">
        <f t="shared" si="7"/>
        <v>0</v>
      </c>
    </row>
    <row r="32" spans="2:19" ht="12">
      <c r="B32" s="14" t="s">
        <v>169</v>
      </c>
      <c r="C32" s="76"/>
      <c r="D32" s="120"/>
      <c r="E32" s="22"/>
      <c r="F32" s="88"/>
      <c r="G32" s="35">
        <f t="shared" si="2"/>
        <v>0</v>
      </c>
      <c r="H32" s="61"/>
      <c r="I32" s="126"/>
      <c r="J32" s="91">
        <f t="shared" si="3"/>
        <v>0</v>
      </c>
      <c r="K32" s="47">
        <v>5</v>
      </c>
      <c r="L32" s="94">
        <f t="shared" si="4"/>
        <v>4.57970718719453</v>
      </c>
      <c r="M32" s="35">
        <f t="shared" si="5"/>
        <v>0</v>
      </c>
      <c r="N32" s="129">
        <v>1</v>
      </c>
      <c r="O32" s="35">
        <f t="shared" si="6"/>
        <v>0</v>
      </c>
      <c r="P32" s="43"/>
      <c r="Q32" s="43"/>
      <c r="R32" s="43"/>
      <c r="S32" s="160">
        <f t="shared" si="7"/>
        <v>0</v>
      </c>
    </row>
    <row r="33" spans="2:19" ht="12">
      <c r="B33" s="14" t="s">
        <v>170</v>
      </c>
      <c r="C33" s="76"/>
      <c r="D33" s="120"/>
      <c r="E33" s="22"/>
      <c r="F33" s="88"/>
      <c r="G33" s="35">
        <f t="shared" si="2"/>
        <v>0</v>
      </c>
      <c r="H33" s="61"/>
      <c r="I33" s="126"/>
      <c r="J33" s="91">
        <f t="shared" si="3"/>
        <v>0</v>
      </c>
      <c r="K33" s="47">
        <v>5</v>
      </c>
      <c r="L33" s="94">
        <f t="shared" si="4"/>
        <v>4.57970718719453</v>
      </c>
      <c r="M33" s="35">
        <f t="shared" si="5"/>
        <v>0</v>
      </c>
      <c r="N33" s="129">
        <v>1</v>
      </c>
      <c r="O33" s="35">
        <f t="shared" si="6"/>
        <v>0</v>
      </c>
      <c r="P33" s="43"/>
      <c r="Q33" s="43"/>
      <c r="R33" s="43"/>
      <c r="S33" s="160">
        <f t="shared" si="7"/>
        <v>0</v>
      </c>
    </row>
    <row r="34" spans="2:19" ht="12" thickBot="1">
      <c r="B34" s="40" t="s">
        <v>171</v>
      </c>
      <c r="C34" s="63"/>
      <c r="D34" s="121"/>
      <c r="E34" s="24"/>
      <c r="F34" s="89"/>
      <c r="G34" s="36">
        <f t="shared" si="2"/>
        <v>0</v>
      </c>
      <c r="H34" s="62"/>
      <c r="I34" s="127"/>
      <c r="J34" s="92">
        <f t="shared" si="3"/>
        <v>0</v>
      </c>
      <c r="K34" s="51">
        <v>5</v>
      </c>
      <c r="L34" s="95">
        <f t="shared" si="4"/>
        <v>4.57970718719453</v>
      </c>
      <c r="M34" s="36">
        <f t="shared" si="5"/>
        <v>0</v>
      </c>
      <c r="N34" s="130">
        <v>1</v>
      </c>
      <c r="O34" s="36">
        <f t="shared" si="6"/>
        <v>0</v>
      </c>
      <c r="P34" s="44"/>
      <c r="Q34" s="44"/>
      <c r="R34" s="44"/>
      <c r="S34" s="161">
        <f>O34*P34+O34*Q34*$K$19</f>
        <v>0</v>
      </c>
    </row>
    <row r="35" spans="2:19" ht="12" thickBo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32"/>
      <c r="O35" s="7"/>
      <c r="R35" s="37" t="s">
        <v>232</v>
      </c>
      <c r="S35" s="41">
        <f>SUM(S25:S34)</f>
        <v>0</v>
      </c>
    </row>
    <row r="36" ht="12" thickBot="1"/>
    <row r="37" spans="18:19" ht="12" thickBot="1">
      <c r="R37" s="37" t="s">
        <v>161</v>
      </c>
      <c r="S37" s="96">
        <f>S35+M17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00390625" style="0" customWidth="1"/>
    <col min="2" max="2" width="25.57421875" style="0" customWidth="1"/>
    <col min="3" max="6" width="12.421875" style="0" customWidth="1"/>
    <col min="7" max="7" width="10.421875" style="0" customWidth="1"/>
    <col min="8" max="8" width="15.28125" style="0" customWidth="1"/>
    <col min="9" max="9" width="11.28125" style="0" customWidth="1"/>
    <col min="10" max="10" width="12.421875" style="0" customWidth="1"/>
  </cols>
  <sheetData>
    <row r="1" s="2" customFormat="1" ht="25.5" customHeight="1">
      <c r="A1" s="3" t="s">
        <v>5</v>
      </c>
    </row>
    <row r="3" ht="12" thickBot="1">
      <c r="A3" s="1" t="s">
        <v>270</v>
      </c>
    </row>
    <row r="4" spans="1:8" ht="24.75" thickBot="1">
      <c r="A4" s="57" t="s">
        <v>103</v>
      </c>
      <c r="B4" s="16" t="s">
        <v>12</v>
      </c>
      <c r="C4" s="59" t="s">
        <v>172</v>
      </c>
      <c r="D4" s="71" t="s">
        <v>13</v>
      </c>
      <c r="E4" s="16" t="s">
        <v>173</v>
      </c>
      <c r="F4" s="16" t="s">
        <v>63</v>
      </c>
      <c r="G4" s="148" t="s">
        <v>267</v>
      </c>
      <c r="H4" s="16" t="s">
        <v>251</v>
      </c>
    </row>
    <row r="5" spans="1:8" ht="12">
      <c r="A5" s="39" t="s">
        <v>174</v>
      </c>
      <c r="B5" s="75"/>
      <c r="C5" s="72"/>
      <c r="D5" s="20"/>
      <c r="E5" s="97"/>
      <c r="F5" s="34">
        <f>C5*E5*D5</f>
        <v>0</v>
      </c>
      <c r="G5" s="81"/>
      <c r="H5" s="69">
        <f>F5*G5</f>
        <v>0</v>
      </c>
    </row>
    <row r="6" spans="1:8" ht="12">
      <c r="A6" s="14" t="s">
        <v>175</v>
      </c>
      <c r="B6" s="76"/>
      <c r="C6" s="73"/>
      <c r="D6" s="22"/>
      <c r="E6" s="98"/>
      <c r="F6" s="35">
        <f aca="true" t="shared" si="0" ref="F6:F14">C6*E6*D6</f>
        <v>0</v>
      </c>
      <c r="G6" s="82"/>
      <c r="H6" s="70">
        <f>F6*G6</f>
        <v>0</v>
      </c>
    </row>
    <row r="7" spans="1:8" ht="12">
      <c r="A7" s="14" t="s">
        <v>176</v>
      </c>
      <c r="B7" s="76"/>
      <c r="C7" s="73"/>
      <c r="D7" s="22"/>
      <c r="E7" s="98"/>
      <c r="F7" s="35">
        <f t="shared" si="0"/>
        <v>0</v>
      </c>
      <c r="G7" s="82"/>
      <c r="H7" s="70">
        <f aca="true" t="shared" si="1" ref="H7:H13">F7*G7</f>
        <v>0</v>
      </c>
    </row>
    <row r="8" spans="1:8" ht="12">
      <c r="A8" s="14" t="s">
        <v>177</v>
      </c>
      <c r="B8" s="76"/>
      <c r="C8" s="73"/>
      <c r="D8" s="22"/>
      <c r="E8" s="98"/>
      <c r="F8" s="35">
        <f t="shared" si="0"/>
        <v>0</v>
      </c>
      <c r="G8" s="82"/>
      <c r="H8" s="70">
        <f t="shared" si="1"/>
        <v>0</v>
      </c>
    </row>
    <row r="9" spans="1:8" ht="12">
      <c r="A9" s="14" t="s">
        <v>178</v>
      </c>
      <c r="B9" s="76"/>
      <c r="C9" s="73"/>
      <c r="D9" s="22"/>
      <c r="E9" s="98"/>
      <c r="F9" s="35">
        <f t="shared" si="0"/>
        <v>0</v>
      </c>
      <c r="G9" s="82"/>
      <c r="H9" s="70">
        <f t="shared" si="1"/>
        <v>0</v>
      </c>
    </row>
    <row r="10" spans="1:8" ht="12">
      <c r="A10" s="14" t="s">
        <v>179</v>
      </c>
      <c r="B10" s="76"/>
      <c r="C10" s="73"/>
      <c r="D10" s="22"/>
      <c r="E10" s="98"/>
      <c r="F10" s="35">
        <f t="shared" si="0"/>
        <v>0</v>
      </c>
      <c r="G10" s="82"/>
      <c r="H10" s="70">
        <f t="shared" si="1"/>
        <v>0</v>
      </c>
    </row>
    <row r="11" spans="1:8" ht="12">
      <c r="A11" s="14" t="s">
        <v>180</v>
      </c>
      <c r="B11" s="76"/>
      <c r="C11" s="73"/>
      <c r="D11" s="22"/>
      <c r="E11" s="98"/>
      <c r="F11" s="35">
        <f t="shared" si="0"/>
        <v>0</v>
      </c>
      <c r="G11" s="82"/>
      <c r="H11" s="70">
        <f t="shared" si="1"/>
        <v>0</v>
      </c>
    </row>
    <row r="12" spans="1:8" ht="12">
      <c r="A12" s="14" t="s">
        <v>181</v>
      </c>
      <c r="B12" s="76"/>
      <c r="C12" s="73"/>
      <c r="D12" s="22"/>
      <c r="E12" s="98"/>
      <c r="F12" s="35">
        <f t="shared" si="0"/>
        <v>0</v>
      </c>
      <c r="G12" s="82"/>
      <c r="H12" s="70">
        <f t="shared" si="1"/>
        <v>0</v>
      </c>
    </row>
    <row r="13" spans="1:8" ht="12">
      <c r="A13" s="14" t="s">
        <v>182</v>
      </c>
      <c r="B13" s="76"/>
      <c r="C13" s="73"/>
      <c r="D13" s="22"/>
      <c r="E13" s="98"/>
      <c r="F13" s="35">
        <f t="shared" si="0"/>
        <v>0</v>
      </c>
      <c r="G13" s="82"/>
      <c r="H13" s="70">
        <f t="shared" si="1"/>
        <v>0</v>
      </c>
    </row>
    <row r="14" spans="1:8" ht="12" thickBot="1">
      <c r="A14" s="40" t="s">
        <v>183</v>
      </c>
      <c r="B14" s="63"/>
      <c r="C14" s="74"/>
      <c r="D14" s="24"/>
      <c r="E14" s="99"/>
      <c r="F14" s="36">
        <f t="shared" si="0"/>
        <v>0</v>
      </c>
      <c r="G14" s="85"/>
      <c r="H14" s="77">
        <f>F14*G14</f>
        <v>0</v>
      </c>
    </row>
    <row r="15" spans="1:8" ht="12" thickBot="1">
      <c r="A15" s="7"/>
      <c r="B15" s="7"/>
      <c r="C15" s="7"/>
      <c r="D15" s="7"/>
      <c r="E15" s="7"/>
      <c r="F15" s="7"/>
      <c r="G15" s="37" t="s">
        <v>204</v>
      </c>
      <c r="H15" s="29">
        <f>SUM(H5:H14)</f>
        <v>0</v>
      </c>
    </row>
    <row r="18" ht="12" thickBot="1">
      <c r="A18" s="1" t="s">
        <v>268</v>
      </c>
    </row>
    <row r="19" spans="1:8" ht="24.75" thickBot="1">
      <c r="A19" s="57" t="s">
        <v>103</v>
      </c>
      <c r="B19" s="16" t="s">
        <v>12</v>
      </c>
      <c r="C19" s="59" t="s">
        <v>172</v>
      </c>
      <c r="D19" s="71" t="s">
        <v>13</v>
      </c>
      <c r="E19" s="16" t="s">
        <v>173</v>
      </c>
      <c r="F19" s="16" t="s">
        <v>63</v>
      </c>
      <c r="G19" s="148" t="s">
        <v>267</v>
      </c>
      <c r="H19" s="16" t="s">
        <v>251</v>
      </c>
    </row>
    <row r="20" spans="1:8" ht="12">
      <c r="A20" s="39" t="s">
        <v>184</v>
      </c>
      <c r="B20" s="75"/>
      <c r="C20" s="72"/>
      <c r="D20" s="20"/>
      <c r="E20" s="60"/>
      <c r="F20" s="34">
        <f>C20*E20*D20</f>
        <v>0</v>
      </c>
      <c r="G20" s="42"/>
      <c r="H20" s="69">
        <f>F20*G20</f>
        <v>0</v>
      </c>
    </row>
    <row r="21" spans="1:8" ht="12">
      <c r="A21" s="14" t="s">
        <v>185</v>
      </c>
      <c r="B21" s="76"/>
      <c r="C21" s="73"/>
      <c r="D21" s="22"/>
      <c r="E21" s="61"/>
      <c r="F21" s="35">
        <f aca="true" t="shared" si="2" ref="F21:F29">C21*E21*D21</f>
        <v>0</v>
      </c>
      <c r="G21" s="43"/>
      <c r="H21" s="70">
        <f>F21*G21</f>
        <v>0</v>
      </c>
    </row>
    <row r="22" spans="1:8" ht="12">
      <c r="A22" s="14" t="s">
        <v>186</v>
      </c>
      <c r="B22" s="76"/>
      <c r="C22" s="73"/>
      <c r="D22" s="22"/>
      <c r="E22" s="61"/>
      <c r="F22" s="35">
        <f t="shared" si="2"/>
        <v>0</v>
      </c>
      <c r="G22" s="43"/>
      <c r="H22" s="70">
        <f aca="true" t="shared" si="3" ref="H22:H28">F22*G22</f>
        <v>0</v>
      </c>
    </row>
    <row r="23" spans="1:8" ht="12">
      <c r="A23" s="14" t="s">
        <v>187</v>
      </c>
      <c r="B23" s="76"/>
      <c r="C23" s="73"/>
      <c r="D23" s="22"/>
      <c r="E23" s="61"/>
      <c r="F23" s="35">
        <f t="shared" si="2"/>
        <v>0</v>
      </c>
      <c r="G23" s="43"/>
      <c r="H23" s="70">
        <f t="shared" si="3"/>
        <v>0</v>
      </c>
    </row>
    <row r="24" spans="1:8" ht="12">
      <c r="A24" s="14" t="s">
        <v>188</v>
      </c>
      <c r="B24" s="76"/>
      <c r="C24" s="73"/>
      <c r="D24" s="22"/>
      <c r="E24" s="61"/>
      <c r="F24" s="35">
        <f t="shared" si="2"/>
        <v>0</v>
      </c>
      <c r="G24" s="43"/>
      <c r="H24" s="70">
        <f t="shared" si="3"/>
        <v>0</v>
      </c>
    </row>
    <row r="25" spans="1:8" ht="12">
      <c r="A25" s="14" t="s">
        <v>189</v>
      </c>
      <c r="B25" s="76"/>
      <c r="C25" s="73"/>
      <c r="D25" s="22"/>
      <c r="E25" s="61"/>
      <c r="F25" s="35">
        <f t="shared" si="2"/>
        <v>0</v>
      </c>
      <c r="G25" s="43"/>
      <c r="H25" s="70">
        <f t="shared" si="3"/>
        <v>0</v>
      </c>
    </row>
    <row r="26" spans="1:8" ht="12">
      <c r="A26" s="14" t="s">
        <v>190</v>
      </c>
      <c r="B26" s="76"/>
      <c r="C26" s="73"/>
      <c r="D26" s="22"/>
      <c r="E26" s="61"/>
      <c r="F26" s="35">
        <f t="shared" si="2"/>
        <v>0</v>
      </c>
      <c r="G26" s="43"/>
      <c r="H26" s="70">
        <f t="shared" si="3"/>
        <v>0</v>
      </c>
    </row>
    <row r="27" spans="1:8" ht="12">
      <c r="A27" s="14" t="s">
        <v>191</v>
      </c>
      <c r="B27" s="76"/>
      <c r="C27" s="73"/>
      <c r="D27" s="22"/>
      <c r="E27" s="61"/>
      <c r="F27" s="35">
        <f t="shared" si="2"/>
        <v>0</v>
      </c>
      <c r="G27" s="43"/>
      <c r="H27" s="70">
        <f t="shared" si="3"/>
        <v>0</v>
      </c>
    </row>
    <row r="28" spans="1:8" ht="12">
      <c r="A28" s="14" t="s">
        <v>192</v>
      </c>
      <c r="B28" s="76"/>
      <c r="C28" s="73"/>
      <c r="D28" s="22"/>
      <c r="E28" s="61"/>
      <c r="F28" s="35">
        <f t="shared" si="2"/>
        <v>0</v>
      </c>
      <c r="G28" s="43"/>
      <c r="H28" s="70">
        <f t="shared" si="3"/>
        <v>0</v>
      </c>
    </row>
    <row r="29" spans="1:8" ht="12" thickBot="1">
      <c r="A29" s="40" t="s">
        <v>193</v>
      </c>
      <c r="B29" s="63"/>
      <c r="C29" s="74"/>
      <c r="D29" s="24"/>
      <c r="E29" s="62"/>
      <c r="F29" s="36">
        <f t="shared" si="2"/>
        <v>0</v>
      </c>
      <c r="G29" s="44"/>
      <c r="H29" s="77">
        <f>F29*G29</f>
        <v>0</v>
      </c>
    </row>
    <row r="30" spans="1:8" ht="12" thickBot="1">
      <c r="A30" s="7"/>
      <c r="B30" s="7"/>
      <c r="C30" s="7"/>
      <c r="D30" s="7"/>
      <c r="E30" s="7"/>
      <c r="F30" s="7"/>
      <c r="G30" s="37" t="s">
        <v>205</v>
      </c>
      <c r="H30" s="29">
        <f>SUM(H20:H29)</f>
        <v>0</v>
      </c>
    </row>
    <row r="31" ht="12" thickBot="1"/>
    <row r="32" spans="7:8" ht="12" thickBot="1">
      <c r="G32" s="37" t="s">
        <v>206</v>
      </c>
      <c r="H32" s="29">
        <f>H30+H15</f>
        <v>0</v>
      </c>
    </row>
    <row r="33" ht="12" thickBot="1">
      <c r="A33" s="1" t="s">
        <v>269</v>
      </c>
    </row>
    <row r="34" spans="1:10" ht="24.75" thickBot="1">
      <c r="A34" s="57" t="s">
        <v>103</v>
      </c>
      <c r="B34" s="16" t="s">
        <v>12</v>
      </c>
      <c r="C34" s="71" t="s">
        <v>13</v>
      </c>
      <c r="D34" s="16" t="s">
        <v>71</v>
      </c>
      <c r="E34" s="16" t="s">
        <v>63</v>
      </c>
      <c r="F34" s="59" t="s">
        <v>217</v>
      </c>
      <c r="G34" s="59" t="s">
        <v>218</v>
      </c>
      <c r="H34" s="59" t="s">
        <v>227</v>
      </c>
      <c r="I34" s="148" t="s">
        <v>267</v>
      </c>
      <c r="J34" s="16" t="s">
        <v>251</v>
      </c>
    </row>
    <row r="35" spans="1:10" ht="12">
      <c r="A35" s="39" t="s">
        <v>194</v>
      </c>
      <c r="B35" s="75"/>
      <c r="C35" s="72"/>
      <c r="D35" s="60"/>
      <c r="E35" s="34">
        <f>C35*D35</f>
        <v>0</v>
      </c>
      <c r="F35" s="105"/>
      <c r="G35" s="109" t="str">
        <f>IF(F35=1,E35,IF(F35=2,E35/'Front material'!$B$24,"Enter Cur."))</f>
        <v>Enter Cur.</v>
      </c>
      <c r="H35" s="109">
        <f>IF(G35="Enter Cur.",0,G35*('Front material'!$B$26+1))</f>
        <v>0</v>
      </c>
      <c r="I35" s="81"/>
      <c r="J35" s="26">
        <f>H35*I35</f>
        <v>0</v>
      </c>
    </row>
    <row r="36" spans="1:10" ht="12">
      <c r="A36" s="14" t="s">
        <v>195</v>
      </c>
      <c r="B36" s="76"/>
      <c r="C36" s="73"/>
      <c r="D36" s="61"/>
      <c r="E36" s="35">
        <f>C36*D36</f>
        <v>0</v>
      </c>
      <c r="F36" s="106"/>
      <c r="G36" s="35" t="str">
        <f>IF(F36=1,E36,IF(F36=2,E36/'Front material'!$B$24,"Enter Cur."))</f>
        <v>Enter Cur.</v>
      </c>
      <c r="H36" s="35">
        <f>IF(G36="Enter Cur.",0,G36*('Front material'!$B$26+1))</f>
        <v>0</v>
      </c>
      <c r="I36" s="43"/>
      <c r="J36" s="70">
        <f aca="true" t="shared" si="4" ref="J36:J43">H36*I36</f>
        <v>0</v>
      </c>
    </row>
    <row r="37" spans="1:10" ht="12">
      <c r="A37" s="14" t="s">
        <v>196</v>
      </c>
      <c r="B37" s="76"/>
      <c r="C37" s="73"/>
      <c r="D37" s="61"/>
      <c r="E37" s="35">
        <f aca="true" t="shared" si="5" ref="E37:E43">C37*D37</f>
        <v>0</v>
      </c>
      <c r="F37" s="106"/>
      <c r="G37" s="35" t="str">
        <f>IF(F37=1,E37,IF(F37=2,E37/'Front material'!$B$24,"Enter Cur."))</f>
        <v>Enter Cur.</v>
      </c>
      <c r="H37" s="35">
        <f>IF(G37="Enter Cur.",0,G37*('Front material'!$B$26+1))</f>
        <v>0</v>
      </c>
      <c r="I37" s="43"/>
      <c r="J37" s="70">
        <f t="shared" si="4"/>
        <v>0</v>
      </c>
    </row>
    <row r="38" spans="1:10" ht="12">
      <c r="A38" s="14" t="s">
        <v>197</v>
      </c>
      <c r="B38" s="76"/>
      <c r="C38" s="73"/>
      <c r="D38" s="61"/>
      <c r="E38" s="35">
        <f t="shared" si="5"/>
        <v>0</v>
      </c>
      <c r="F38" s="106"/>
      <c r="G38" s="35" t="str">
        <f>IF(F38=1,E38,IF(F38=2,E38/'Front material'!$B$24,"Enter Cur."))</f>
        <v>Enter Cur.</v>
      </c>
      <c r="H38" s="35">
        <f>IF(G38="Enter Cur.",0,G38*('Front material'!$B$26+1))</f>
        <v>0</v>
      </c>
      <c r="I38" s="43"/>
      <c r="J38" s="70">
        <f t="shared" si="4"/>
        <v>0</v>
      </c>
    </row>
    <row r="39" spans="1:10" ht="12">
      <c r="A39" s="14" t="s">
        <v>198</v>
      </c>
      <c r="B39" s="76"/>
      <c r="C39" s="73"/>
      <c r="D39" s="61"/>
      <c r="E39" s="35">
        <f t="shared" si="5"/>
        <v>0</v>
      </c>
      <c r="F39" s="106"/>
      <c r="G39" s="35" t="str">
        <f>IF(F39=1,E39,IF(F39=2,E39/'Front material'!$B$24,"Enter Cur."))</f>
        <v>Enter Cur.</v>
      </c>
      <c r="H39" s="35">
        <f>IF(G39="Enter Cur.",0,G39*('Front material'!$B$26+1))</f>
        <v>0</v>
      </c>
      <c r="I39" s="43"/>
      <c r="J39" s="70">
        <f t="shared" si="4"/>
        <v>0</v>
      </c>
    </row>
    <row r="40" spans="1:10" ht="12">
      <c r="A40" s="14" t="s">
        <v>199</v>
      </c>
      <c r="B40" s="76"/>
      <c r="C40" s="73"/>
      <c r="D40" s="61"/>
      <c r="E40" s="35">
        <f t="shared" si="5"/>
        <v>0</v>
      </c>
      <c r="F40" s="61"/>
      <c r="G40" s="35" t="str">
        <f>IF(F40=1,E40,IF(F40=2,E40/'Front material'!$B$24,"Enter Cur."))</f>
        <v>Enter Cur.</v>
      </c>
      <c r="H40" s="35">
        <f>IF(G40="Enter Cur.",0,G40*('Front material'!$B$26+1))</f>
        <v>0</v>
      </c>
      <c r="I40" s="43"/>
      <c r="J40" s="70">
        <f t="shared" si="4"/>
        <v>0</v>
      </c>
    </row>
    <row r="41" spans="1:10" ht="12">
      <c r="A41" s="14" t="s">
        <v>200</v>
      </c>
      <c r="B41" s="76"/>
      <c r="C41" s="73"/>
      <c r="D41" s="61"/>
      <c r="E41" s="35">
        <f t="shared" si="5"/>
        <v>0</v>
      </c>
      <c r="F41" s="61"/>
      <c r="G41" s="35" t="str">
        <f>IF(F41=1,E41,IF(F41=2,E41/'Front material'!$B$24,"Enter Cur."))</f>
        <v>Enter Cur.</v>
      </c>
      <c r="H41" s="35">
        <f>IF(G41="Enter Cur.",0,G41*('Front material'!$B$26+1))</f>
        <v>0</v>
      </c>
      <c r="I41" s="43"/>
      <c r="J41" s="70">
        <f t="shared" si="4"/>
        <v>0</v>
      </c>
    </row>
    <row r="42" spans="1:10" ht="12">
      <c r="A42" s="14" t="s">
        <v>201</v>
      </c>
      <c r="B42" s="76"/>
      <c r="C42" s="73"/>
      <c r="D42" s="61"/>
      <c r="E42" s="35">
        <f t="shared" si="5"/>
        <v>0</v>
      </c>
      <c r="F42" s="61"/>
      <c r="G42" s="35" t="str">
        <f>IF(F42=1,E42,IF(F42=2,E42/'Front material'!$B$24,"Enter Cur."))</f>
        <v>Enter Cur.</v>
      </c>
      <c r="H42" s="35">
        <f>IF(G42="Enter Cur.",0,G42*('Front material'!$B$26+1))</f>
        <v>0</v>
      </c>
      <c r="I42" s="43"/>
      <c r="J42" s="70">
        <f t="shared" si="4"/>
        <v>0</v>
      </c>
    </row>
    <row r="43" spans="1:10" ht="12">
      <c r="A43" s="14" t="s">
        <v>202</v>
      </c>
      <c r="B43" s="76"/>
      <c r="C43" s="73"/>
      <c r="D43" s="61"/>
      <c r="E43" s="35">
        <f t="shared" si="5"/>
        <v>0</v>
      </c>
      <c r="F43" s="61"/>
      <c r="G43" s="35" t="str">
        <f>IF(F43=1,E43,IF(F43=2,E43/'Front material'!$B$24,"Enter Cur."))</f>
        <v>Enter Cur.</v>
      </c>
      <c r="H43" s="35">
        <f>IF(G43="Enter Cur.",0,G43*('Front material'!$B$26+1))</f>
        <v>0</v>
      </c>
      <c r="I43" s="43"/>
      <c r="J43" s="70">
        <f t="shared" si="4"/>
        <v>0</v>
      </c>
    </row>
    <row r="44" spans="1:10" ht="12" thickBot="1">
      <c r="A44" s="40" t="s">
        <v>203</v>
      </c>
      <c r="B44" s="63"/>
      <c r="C44" s="74"/>
      <c r="D44" s="62"/>
      <c r="E44" s="36">
        <f>C44*D44</f>
        <v>0</v>
      </c>
      <c r="F44" s="62"/>
      <c r="G44" s="36" t="str">
        <f>IF(F44=1,E44,IF(F44=2,E44/'Front material'!$B$24,"Enter Cur."))</f>
        <v>Enter Cur.</v>
      </c>
      <c r="H44" s="36">
        <f>IF(G44="Enter Cur.",0,G44*('Front material'!$B$26+1))</f>
        <v>0</v>
      </c>
      <c r="I44" s="44"/>
      <c r="J44" s="77">
        <f>H44*I44</f>
        <v>0</v>
      </c>
    </row>
    <row r="45" spans="1:10" ht="12" thickBot="1">
      <c r="A45" s="7"/>
      <c r="B45" s="7"/>
      <c r="C45" s="7"/>
      <c r="D45" s="7"/>
      <c r="E45" s="7"/>
      <c r="I45" s="37" t="s">
        <v>207</v>
      </c>
      <c r="J45" s="29">
        <f>SUM(G35:G44)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34.140625" style="0" customWidth="1"/>
    <col min="3" max="3" width="22.57421875" style="0" customWidth="1"/>
  </cols>
  <sheetData>
    <row r="1" s="2" customFormat="1" ht="25.5" customHeight="1">
      <c r="A1" s="3" t="s">
        <v>4</v>
      </c>
    </row>
    <row r="2" ht="12" thickBot="1"/>
    <row r="3" spans="2:3" ht="20.25" customHeight="1" thickBot="1">
      <c r="B3" s="68" t="s">
        <v>55</v>
      </c>
      <c r="C3" s="67" t="s">
        <v>62</v>
      </c>
    </row>
    <row r="4" spans="2:3" ht="20.25" customHeight="1">
      <c r="B4" s="64" t="s">
        <v>56</v>
      </c>
      <c r="C4" s="100">
        <f>'Salaries etc'!O42</f>
        <v>0</v>
      </c>
    </row>
    <row r="5" spans="2:3" ht="20.25" customHeight="1">
      <c r="B5" s="65" t="s">
        <v>3</v>
      </c>
      <c r="C5" s="101">
        <f>'Per Diems'!M15</f>
        <v>0</v>
      </c>
    </row>
    <row r="6" spans="2:3" ht="20.25" customHeight="1">
      <c r="B6" s="65" t="s">
        <v>57</v>
      </c>
      <c r="C6" s="101">
        <f>'Fuel,Rep,Maint'!M15</f>
        <v>0</v>
      </c>
    </row>
    <row r="7" spans="2:3" ht="20.25" customHeight="1">
      <c r="B7" s="65" t="s">
        <v>58</v>
      </c>
      <c r="C7" s="101">
        <f>'Office Supplies, IEC'!M15</f>
        <v>0</v>
      </c>
    </row>
    <row r="8" spans="2:3" ht="20.25" customHeight="1">
      <c r="B8" s="65" t="s">
        <v>262</v>
      </c>
      <c r="C8" s="101">
        <f>'Clinical Supplies'!M15</f>
        <v>0</v>
      </c>
    </row>
    <row r="9" spans="2:3" ht="20.25" customHeight="1">
      <c r="B9" s="65" t="s">
        <v>10</v>
      </c>
      <c r="C9" s="101">
        <f>Utilities!M15</f>
        <v>0</v>
      </c>
    </row>
    <row r="10" spans="2:3" ht="20.25" customHeight="1">
      <c r="B10" s="65" t="s">
        <v>9</v>
      </c>
      <c r="C10" s="101">
        <f>Building!M15</f>
        <v>0</v>
      </c>
    </row>
    <row r="11" spans="2:3" ht="20.25" customHeight="1">
      <c r="B11" s="65" t="s">
        <v>8</v>
      </c>
      <c r="C11" s="101">
        <f>Vehicles!S15</f>
        <v>0</v>
      </c>
    </row>
    <row r="12" spans="2:3" ht="20.25" customHeight="1">
      <c r="B12" s="65" t="s">
        <v>59</v>
      </c>
      <c r="C12" s="101">
        <f>'Other Equip.'!S27</f>
        <v>0</v>
      </c>
    </row>
    <row r="13" spans="2:3" ht="20.25" customHeight="1">
      <c r="B13" s="65" t="s">
        <v>7</v>
      </c>
      <c r="C13" s="101">
        <f>Training!S37</f>
        <v>0</v>
      </c>
    </row>
    <row r="14" spans="2:3" ht="20.25" customHeight="1">
      <c r="B14" s="65" t="s">
        <v>60</v>
      </c>
      <c r="C14" s="101">
        <f>Patients!H32</f>
        <v>0</v>
      </c>
    </row>
    <row r="15" spans="2:3" ht="20.25" customHeight="1">
      <c r="B15" s="65" t="s">
        <v>61</v>
      </c>
      <c r="C15" s="101">
        <f>Patients!J45</f>
        <v>0</v>
      </c>
    </row>
    <row r="16" spans="2:3" ht="50.25" customHeight="1" thickBot="1">
      <c r="B16" s="66" t="s">
        <v>63</v>
      </c>
      <c r="C16" s="102">
        <f>SUM(C4:C15)</f>
        <v>0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5.57421875" style="0" customWidth="1"/>
    <col min="4" max="4" width="8.57421875" style="0" customWidth="1"/>
    <col min="5" max="6" width="12.140625" style="0" customWidth="1"/>
    <col min="7" max="7" width="12.28125" style="0" customWidth="1"/>
    <col min="8" max="9" width="11.421875" style="0" customWidth="1"/>
    <col min="10" max="11" width="11.57421875" style="0" customWidth="1"/>
    <col min="12" max="14" width="11.00390625" style="0" customWidth="1"/>
    <col min="15" max="15" width="15.28125" style="0" customWidth="1"/>
  </cols>
  <sheetData>
    <row r="1" s="2" customFormat="1" ht="25.5" customHeight="1">
      <c r="A1" s="3" t="s">
        <v>2</v>
      </c>
    </row>
    <row r="2" ht="12" thickBot="1">
      <c r="A2" s="1" t="s">
        <v>11</v>
      </c>
    </row>
    <row r="3" spans="2:16" s="5" customFormat="1" ht="29.25" customHeight="1" thickBot="1">
      <c r="B3" s="57" t="s">
        <v>12</v>
      </c>
      <c r="C3" s="59" t="s">
        <v>14</v>
      </c>
      <c r="D3" s="59" t="s">
        <v>13</v>
      </c>
      <c r="E3" s="58" t="s">
        <v>17</v>
      </c>
      <c r="F3" s="15" t="s">
        <v>16</v>
      </c>
      <c r="G3" s="59" t="s">
        <v>217</v>
      </c>
      <c r="H3" s="59" t="s">
        <v>111</v>
      </c>
      <c r="I3" s="16" t="s">
        <v>63</v>
      </c>
      <c r="J3" s="59" t="s">
        <v>218</v>
      </c>
      <c r="K3" s="59" t="s">
        <v>227</v>
      </c>
      <c r="L3" s="148" t="s">
        <v>267</v>
      </c>
      <c r="M3" s="151" t="s">
        <v>255</v>
      </c>
      <c r="N3" s="151" t="s">
        <v>256</v>
      </c>
      <c r="O3" s="10" t="s">
        <v>251</v>
      </c>
      <c r="P3"/>
    </row>
    <row r="4" spans="2:15" ht="13.5" customHeight="1">
      <c r="B4" s="11" t="s">
        <v>18</v>
      </c>
      <c r="C4" s="52"/>
      <c r="D4" s="48"/>
      <c r="E4" s="133"/>
      <c r="F4" s="30"/>
      <c r="G4" s="105"/>
      <c r="H4" s="104">
        <f>E4+F4</f>
        <v>0</v>
      </c>
      <c r="I4" s="34">
        <f>D4*H4</f>
        <v>0</v>
      </c>
      <c r="J4" s="109" t="str">
        <f>IF(G4=1,I4,IF(G4=2,I4/'Front material'!$B$24,"Enter Cur."))</f>
        <v>Enter Cur.</v>
      </c>
      <c r="K4" s="109">
        <f>IF(J4="Enter Cur.",0,J4*('Front material'!$B$26+1))</f>
        <v>0</v>
      </c>
      <c r="L4" s="81"/>
      <c r="M4" s="81"/>
      <c r="N4" s="81"/>
      <c r="O4" s="26">
        <f>K4*L4+K4*M4*$M$30</f>
        <v>0</v>
      </c>
    </row>
    <row r="5" spans="2:15" ht="13.5" customHeight="1">
      <c r="B5" s="12" t="s">
        <v>19</v>
      </c>
      <c r="C5" s="55"/>
      <c r="D5" s="47"/>
      <c r="E5" s="134"/>
      <c r="F5" s="31"/>
      <c r="G5" s="106"/>
      <c r="H5" s="79">
        <f aca="true" t="shared" si="0" ref="H5:H20">E5+F5</f>
        <v>0</v>
      </c>
      <c r="I5" s="35">
        <f aca="true" t="shared" si="1" ref="I5:I26">D5*H5</f>
        <v>0</v>
      </c>
      <c r="J5" s="110" t="str">
        <f>IF(G5=1,I5,IF(G5=2,I5/'Front material'!$B$24,"Enter Cur."))</f>
        <v>Enter Cur.</v>
      </c>
      <c r="K5" s="110">
        <f>IF(J5="Enter Cur.",0,J5*('Front material'!$B$26+1))</f>
        <v>0</v>
      </c>
      <c r="L5" s="82"/>
      <c r="M5" s="82"/>
      <c r="N5" s="82"/>
      <c r="O5" s="27">
        <f aca="true" t="shared" si="2" ref="O5:O27">K5*L5+K5*M5*$M$30</f>
        <v>0</v>
      </c>
    </row>
    <row r="6" spans="2:15" ht="13.5" customHeight="1">
      <c r="B6" s="12" t="s">
        <v>20</v>
      </c>
      <c r="C6" s="53"/>
      <c r="D6" s="47"/>
      <c r="E6" s="134"/>
      <c r="F6" s="31"/>
      <c r="G6" s="106"/>
      <c r="H6" s="79">
        <f t="shared" si="0"/>
        <v>0</v>
      </c>
      <c r="I6" s="35">
        <f t="shared" si="1"/>
        <v>0</v>
      </c>
      <c r="J6" s="110" t="str">
        <f>IF(G6=1,I6,IF(G6=2,I6/'Front material'!$B$24,"Enter Cur."))</f>
        <v>Enter Cur.</v>
      </c>
      <c r="K6" s="110">
        <f>IF(J6="Enter Cur.",0,J6*('Front material'!$B$26+1))</f>
        <v>0</v>
      </c>
      <c r="L6" s="82"/>
      <c r="M6" s="82"/>
      <c r="N6" s="82"/>
      <c r="O6" s="27">
        <f t="shared" si="2"/>
        <v>0</v>
      </c>
    </row>
    <row r="7" spans="2:15" ht="13.5" customHeight="1">
      <c r="B7" s="12" t="s">
        <v>21</v>
      </c>
      <c r="C7" s="53"/>
      <c r="D7" s="47"/>
      <c r="E7" s="134"/>
      <c r="F7" s="31"/>
      <c r="G7" s="106"/>
      <c r="H7" s="79">
        <f t="shared" si="0"/>
        <v>0</v>
      </c>
      <c r="I7" s="35">
        <f t="shared" si="1"/>
        <v>0</v>
      </c>
      <c r="J7" s="110" t="str">
        <f>IF(G7=1,I7,IF(G7=2,I7/'Front material'!$B$24,"Enter Cur."))</f>
        <v>Enter Cur.</v>
      </c>
      <c r="K7" s="110">
        <f>IF(J7="Enter Cur.",0,J7*('Front material'!$B$26+1))</f>
        <v>0</v>
      </c>
      <c r="L7" s="82"/>
      <c r="M7" s="82"/>
      <c r="N7" s="82"/>
      <c r="O7" s="27">
        <f t="shared" si="2"/>
        <v>0</v>
      </c>
    </row>
    <row r="8" spans="2:15" ht="13.5" customHeight="1">
      <c r="B8" s="12" t="s">
        <v>22</v>
      </c>
      <c r="C8" s="53"/>
      <c r="D8" s="47"/>
      <c r="E8" s="134"/>
      <c r="F8" s="31"/>
      <c r="G8" s="106"/>
      <c r="H8" s="79">
        <f t="shared" si="0"/>
        <v>0</v>
      </c>
      <c r="I8" s="35">
        <f t="shared" si="1"/>
        <v>0</v>
      </c>
      <c r="J8" s="110" t="str">
        <f>IF(G8=1,I8,IF(G8=2,I8/'Front material'!$B$24,"Enter Cur."))</f>
        <v>Enter Cur.</v>
      </c>
      <c r="K8" s="110">
        <f>IF(J8="Enter Cur.",0,J8*('Front material'!$B$26+1))</f>
        <v>0</v>
      </c>
      <c r="L8" s="82"/>
      <c r="M8" s="82"/>
      <c r="N8" s="82"/>
      <c r="O8" s="27">
        <f t="shared" si="2"/>
        <v>0</v>
      </c>
    </row>
    <row r="9" spans="2:15" ht="13.5" customHeight="1">
      <c r="B9" s="12" t="s">
        <v>23</v>
      </c>
      <c r="C9" s="53"/>
      <c r="D9" s="47"/>
      <c r="E9" s="134"/>
      <c r="F9" s="32"/>
      <c r="G9" s="61"/>
      <c r="H9" s="79">
        <f t="shared" si="0"/>
        <v>0</v>
      </c>
      <c r="I9" s="35">
        <f t="shared" si="1"/>
        <v>0</v>
      </c>
      <c r="J9" s="110" t="str">
        <f>IF(G9=1,I9,IF(G9=2,I9/'Front material'!$B$24,"Enter Cur."))</f>
        <v>Enter Cur.</v>
      </c>
      <c r="K9" s="110">
        <f>IF(J9="Enter Cur.",0,J9*('Front material'!$B$26+1))</f>
        <v>0</v>
      </c>
      <c r="L9" s="83"/>
      <c r="M9" s="83"/>
      <c r="N9" s="83"/>
      <c r="O9" s="27">
        <f t="shared" si="2"/>
        <v>0</v>
      </c>
    </row>
    <row r="10" spans="2:15" ht="13.5" customHeight="1">
      <c r="B10" s="12" t="s">
        <v>24</v>
      </c>
      <c r="C10" s="53"/>
      <c r="D10" s="49"/>
      <c r="E10" s="134"/>
      <c r="F10" s="32"/>
      <c r="G10" s="61"/>
      <c r="H10" s="79">
        <f t="shared" si="0"/>
        <v>0</v>
      </c>
      <c r="I10" s="35">
        <f t="shared" si="1"/>
        <v>0</v>
      </c>
      <c r="J10" s="110" t="str">
        <f>IF(G10=1,I10,IF(G10=2,I10/'Front material'!$B$24,"Enter Cur."))</f>
        <v>Enter Cur.</v>
      </c>
      <c r="K10" s="110">
        <f>IF(J10="Enter Cur.",0,J10*('Front material'!$B$26+1))</f>
        <v>0</v>
      </c>
      <c r="L10" s="83"/>
      <c r="M10" s="83"/>
      <c r="N10" s="83"/>
      <c r="O10" s="27">
        <f t="shared" si="2"/>
        <v>0</v>
      </c>
    </row>
    <row r="11" spans="2:15" ht="13.5" customHeight="1">
      <c r="B11" s="12" t="s">
        <v>25</v>
      </c>
      <c r="C11" s="53"/>
      <c r="D11" s="47"/>
      <c r="E11" s="134"/>
      <c r="F11" s="32"/>
      <c r="G11" s="61"/>
      <c r="H11" s="79">
        <f t="shared" si="0"/>
        <v>0</v>
      </c>
      <c r="I11" s="35">
        <f t="shared" si="1"/>
        <v>0</v>
      </c>
      <c r="J11" s="110" t="str">
        <f>IF(G11=1,I11,IF(G11=2,I11/'Front material'!$B$24,"Enter Cur."))</f>
        <v>Enter Cur.</v>
      </c>
      <c r="K11" s="110">
        <f>IF(J11="Enter Cur.",0,J11*('Front material'!$B$26+1))</f>
        <v>0</v>
      </c>
      <c r="L11" s="83"/>
      <c r="M11" s="83"/>
      <c r="N11" s="83"/>
      <c r="O11" s="27">
        <f t="shared" si="2"/>
        <v>0</v>
      </c>
    </row>
    <row r="12" spans="2:15" ht="13.5" customHeight="1">
      <c r="B12" s="12" t="s">
        <v>26</v>
      </c>
      <c r="C12" s="54"/>
      <c r="D12" s="47"/>
      <c r="E12" s="134"/>
      <c r="F12" s="32"/>
      <c r="G12" s="61"/>
      <c r="H12" s="79">
        <f t="shared" si="0"/>
        <v>0</v>
      </c>
      <c r="I12" s="35">
        <f t="shared" si="1"/>
        <v>0</v>
      </c>
      <c r="J12" s="110" t="str">
        <f>IF(G12=1,I12,IF(G12=2,I12/'Front material'!$B$24,"Enter Cur."))</f>
        <v>Enter Cur.</v>
      </c>
      <c r="K12" s="110">
        <f>IF(J12="Enter Cur.",0,J12*('Front material'!$B$26+1))</f>
        <v>0</v>
      </c>
      <c r="L12" s="83"/>
      <c r="M12" s="83"/>
      <c r="N12" s="83"/>
      <c r="O12" s="27">
        <f t="shared" si="2"/>
        <v>0</v>
      </c>
    </row>
    <row r="13" spans="2:15" ht="13.5" customHeight="1">
      <c r="B13" s="12" t="s">
        <v>27</v>
      </c>
      <c r="C13" s="53"/>
      <c r="D13" s="47"/>
      <c r="E13" s="134"/>
      <c r="F13" s="32"/>
      <c r="G13" s="61"/>
      <c r="H13" s="79">
        <f t="shared" si="0"/>
        <v>0</v>
      </c>
      <c r="I13" s="35">
        <f t="shared" si="1"/>
        <v>0</v>
      </c>
      <c r="J13" s="110" t="str">
        <f>IF(G13=1,I13,IF(G13=2,I13/'Front material'!$B$24,"Enter Cur."))</f>
        <v>Enter Cur.</v>
      </c>
      <c r="K13" s="110">
        <f>IF(J13="Enter Cur.",0,J13*('Front material'!$B$26+1))</f>
        <v>0</v>
      </c>
      <c r="L13" s="83"/>
      <c r="M13" s="83"/>
      <c r="N13" s="83"/>
      <c r="O13" s="27">
        <f t="shared" si="2"/>
        <v>0</v>
      </c>
    </row>
    <row r="14" spans="2:15" ht="13.5" customHeight="1">
      <c r="B14" s="12" t="s">
        <v>28</v>
      </c>
      <c r="C14" s="53"/>
      <c r="D14" s="47"/>
      <c r="E14" s="134"/>
      <c r="F14" s="32"/>
      <c r="G14" s="61"/>
      <c r="H14" s="79">
        <f t="shared" si="0"/>
        <v>0</v>
      </c>
      <c r="I14" s="35">
        <f t="shared" si="1"/>
        <v>0</v>
      </c>
      <c r="J14" s="110" t="str">
        <f>IF(G14=1,I14,IF(G14=2,I14/'Front material'!$B$24,"Enter Cur."))</f>
        <v>Enter Cur.</v>
      </c>
      <c r="K14" s="110">
        <f>IF(J14="Enter Cur.",0,J14*('Front material'!$B$26+1))</f>
        <v>0</v>
      </c>
      <c r="L14" s="83"/>
      <c r="M14" s="83"/>
      <c r="N14" s="83"/>
      <c r="O14" s="27">
        <f t="shared" si="2"/>
        <v>0</v>
      </c>
    </row>
    <row r="15" spans="2:15" ht="13.5" customHeight="1">
      <c r="B15" s="12" t="s">
        <v>29</v>
      </c>
      <c r="C15" s="54"/>
      <c r="D15" s="47"/>
      <c r="E15" s="134"/>
      <c r="F15" s="32"/>
      <c r="G15" s="61"/>
      <c r="H15" s="79">
        <f t="shared" si="0"/>
        <v>0</v>
      </c>
      <c r="I15" s="35">
        <f t="shared" si="1"/>
        <v>0</v>
      </c>
      <c r="J15" s="110" t="str">
        <f>IF(G15=1,I15,IF(G15=2,I15/'Front material'!$B$24,"Enter Cur."))</f>
        <v>Enter Cur.</v>
      </c>
      <c r="K15" s="110">
        <f>IF(J15="Enter Cur.",0,J15*('Front material'!$B$26+1))</f>
        <v>0</v>
      </c>
      <c r="L15" s="83"/>
      <c r="M15" s="83"/>
      <c r="N15" s="83"/>
      <c r="O15" s="27">
        <f t="shared" si="2"/>
        <v>0</v>
      </c>
    </row>
    <row r="16" spans="2:15" ht="13.5" customHeight="1">
      <c r="B16" s="12" t="s">
        <v>30</v>
      </c>
      <c r="C16" s="53"/>
      <c r="D16" s="49"/>
      <c r="E16" s="134"/>
      <c r="F16" s="31"/>
      <c r="G16" s="106"/>
      <c r="H16" s="79">
        <f t="shared" si="0"/>
        <v>0</v>
      </c>
      <c r="I16" s="35">
        <f t="shared" si="1"/>
        <v>0</v>
      </c>
      <c r="J16" s="110" t="str">
        <f>IF(G16=1,I16,IF(G16=2,I16/'Front material'!$B$24,"Enter Cur."))</f>
        <v>Enter Cur.</v>
      </c>
      <c r="K16" s="110">
        <f>IF(J16="Enter Cur.",0,J16*('Front material'!$B$26+1))</f>
        <v>0</v>
      </c>
      <c r="L16" s="82"/>
      <c r="M16" s="82"/>
      <c r="N16" s="82"/>
      <c r="O16" s="27">
        <f t="shared" si="2"/>
        <v>0</v>
      </c>
    </row>
    <row r="17" spans="2:15" ht="13.5" customHeight="1">
      <c r="B17" s="12" t="s">
        <v>31</v>
      </c>
      <c r="C17" s="53"/>
      <c r="D17" s="47"/>
      <c r="E17" s="134"/>
      <c r="F17" s="32"/>
      <c r="G17" s="61"/>
      <c r="H17" s="79">
        <f t="shared" si="0"/>
        <v>0</v>
      </c>
      <c r="I17" s="35">
        <f t="shared" si="1"/>
        <v>0</v>
      </c>
      <c r="J17" s="110" t="str">
        <f>IF(G17=1,I17,IF(G17=2,I17/'Front material'!$B$24,"Enter Cur."))</f>
        <v>Enter Cur.</v>
      </c>
      <c r="K17" s="110">
        <f>IF(J17="Enter Cur.",0,J17*('Front material'!$B$26+1))</f>
        <v>0</v>
      </c>
      <c r="L17" s="82"/>
      <c r="M17" s="82"/>
      <c r="N17" s="82"/>
      <c r="O17" s="27">
        <f t="shared" si="2"/>
        <v>0</v>
      </c>
    </row>
    <row r="18" spans="2:15" ht="13.5" customHeight="1">
      <c r="B18" s="12" t="s">
        <v>32</v>
      </c>
      <c r="C18" s="53"/>
      <c r="D18" s="47"/>
      <c r="E18" s="134"/>
      <c r="F18" s="31"/>
      <c r="G18" s="106"/>
      <c r="H18" s="79">
        <f t="shared" si="0"/>
        <v>0</v>
      </c>
      <c r="I18" s="35">
        <f t="shared" si="1"/>
        <v>0</v>
      </c>
      <c r="J18" s="110" t="str">
        <f>IF(G18=1,I18,IF(G18=2,I18/'Front material'!$B$24,"Enter Cur."))</f>
        <v>Enter Cur.</v>
      </c>
      <c r="K18" s="110">
        <f>IF(J18="Enter Cur.",0,J18*('Front material'!$B$26+1))</f>
        <v>0</v>
      </c>
      <c r="L18" s="82"/>
      <c r="M18" s="82"/>
      <c r="N18" s="82"/>
      <c r="O18" s="27">
        <f t="shared" si="2"/>
        <v>0</v>
      </c>
    </row>
    <row r="19" spans="2:15" ht="13.5" customHeight="1">
      <c r="B19" s="12" t="s">
        <v>33</v>
      </c>
      <c r="C19" s="53"/>
      <c r="D19" s="47"/>
      <c r="E19" s="134"/>
      <c r="F19" s="31"/>
      <c r="G19" s="106"/>
      <c r="H19" s="79">
        <f t="shared" si="0"/>
        <v>0</v>
      </c>
      <c r="I19" s="35">
        <f t="shared" si="1"/>
        <v>0</v>
      </c>
      <c r="J19" s="110" t="str">
        <f>IF(G19=1,I19,IF(G19=2,I19/'Front material'!$B$24,"Enter Cur."))</f>
        <v>Enter Cur.</v>
      </c>
      <c r="K19" s="110">
        <f>IF(J19="Enter Cur.",0,J19*('Front material'!$B$26+1))</f>
        <v>0</v>
      </c>
      <c r="L19" s="82"/>
      <c r="M19" s="82"/>
      <c r="N19" s="82"/>
      <c r="O19" s="27">
        <f t="shared" si="2"/>
        <v>0</v>
      </c>
    </row>
    <row r="20" spans="2:15" ht="13.5" customHeight="1">
      <c r="B20" s="12" t="s">
        <v>34</v>
      </c>
      <c r="C20" s="53"/>
      <c r="D20" s="47"/>
      <c r="E20" s="134"/>
      <c r="F20" s="31"/>
      <c r="G20" s="106"/>
      <c r="H20" s="79">
        <f t="shared" si="0"/>
        <v>0</v>
      </c>
      <c r="I20" s="35">
        <f t="shared" si="1"/>
        <v>0</v>
      </c>
      <c r="J20" s="110" t="str">
        <f>IF(G20=1,I20,IF(G20=2,I20/'Front material'!$B$24,"Enter Cur."))</f>
        <v>Enter Cur.</v>
      </c>
      <c r="K20" s="110">
        <f>IF(J20="Enter Cur.",0,J20*('Front material'!$B$26+1))</f>
        <v>0</v>
      </c>
      <c r="L20" s="82"/>
      <c r="M20" s="82"/>
      <c r="N20" s="82"/>
      <c r="O20" s="27">
        <f t="shared" si="2"/>
        <v>0</v>
      </c>
    </row>
    <row r="21" spans="2:15" ht="13.5" customHeight="1">
      <c r="B21" s="12" t="s">
        <v>35</v>
      </c>
      <c r="C21" s="53"/>
      <c r="D21" s="47"/>
      <c r="E21" s="23"/>
      <c r="F21" s="31"/>
      <c r="G21" s="106"/>
      <c r="H21" s="79">
        <f aca="true" t="shared" si="3" ref="H21:H27">E21+F21</f>
        <v>0</v>
      </c>
      <c r="I21" s="35">
        <f t="shared" si="1"/>
        <v>0</v>
      </c>
      <c r="J21" s="110" t="str">
        <f>IF(G21=1,I21,IF(G21=2,I21/'Front material'!$B$24,"Enter Cur."))</f>
        <v>Enter Cur.</v>
      </c>
      <c r="K21" s="110">
        <f>IF(J21="Enter Cur.",0,J21*('Front material'!$B$26+1))</f>
        <v>0</v>
      </c>
      <c r="L21" s="82"/>
      <c r="M21" s="82"/>
      <c r="N21" s="82"/>
      <c r="O21" s="27">
        <f t="shared" si="2"/>
        <v>0</v>
      </c>
    </row>
    <row r="22" spans="2:15" ht="13.5" customHeight="1">
      <c r="B22" s="12" t="s">
        <v>36</v>
      </c>
      <c r="C22" s="53"/>
      <c r="D22" s="47"/>
      <c r="E22" s="23"/>
      <c r="F22" s="31"/>
      <c r="G22" s="106"/>
      <c r="H22" s="79">
        <f t="shared" si="3"/>
        <v>0</v>
      </c>
      <c r="I22" s="35">
        <f t="shared" si="1"/>
        <v>0</v>
      </c>
      <c r="J22" s="110" t="str">
        <f>IF(G22=1,I22,IF(G22=2,I22/'Front material'!$B$24,"Enter Cur."))</f>
        <v>Enter Cur.</v>
      </c>
      <c r="K22" s="110">
        <f>IF(J22="Enter Cur.",0,J22*('Front material'!$B$26+1))</f>
        <v>0</v>
      </c>
      <c r="L22" s="82"/>
      <c r="M22" s="82"/>
      <c r="N22" s="82"/>
      <c r="O22" s="27">
        <f t="shared" si="2"/>
        <v>0</v>
      </c>
    </row>
    <row r="23" spans="2:15" ht="13.5" customHeight="1">
      <c r="B23" s="12" t="s">
        <v>37</v>
      </c>
      <c r="C23" s="53"/>
      <c r="D23" s="47"/>
      <c r="E23" s="23"/>
      <c r="F23" s="31"/>
      <c r="G23" s="106"/>
      <c r="H23" s="79">
        <f t="shared" si="3"/>
        <v>0</v>
      </c>
      <c r="I23" s="35">
        <f t="shared" si="1"/>
        <v>0</v>
      </c>
      <c r="J23" s="110" t="str">
        <f>IF(G23=1,I23,IF(G23=2,I23/'Front material'!$B$24,"Enter Cur."))</f>
        <v>Enter Cur.</v>
      </c>
      <c r="K23" s="110">
        <f>IF(J23="Enter Cur.",0,J23*('Front material'!$B$26+1))</f>
        <v>0</v>
      </c>
      <c r="L23" s="82"/>
      <c r="M23" s="82"/>
      <c r="N23" s="82"/>
      <c r="O23" s="27">
        <f t="shared" si="2"/>
        <v>0</v>
      </c>
    </row>
    <row r="24" spans="2:15" ht="13.5" customHeight="1">
      <c r="B24" s="12" t="s">
        <v>38</v>
      </c>
      <c r="C24" s="54"/>
      <c r="D24" s="47"/>
      <c r="E24" s="23"/>
      <c r="F24" s="31"/>
      <c r="G24" s="106"/>
      <c r="H24" s="79">
        <f t="shared" si="3"/>
        <v>0</v>
      </c>
      <c r="I24" s="35">
        <f t="shared" si="1"/>
        <v>0</v>
      </c>
      <c r="J24" s="110" t="str">
        <f>IF(G24=1,I24,IF(G24=2,I24/'Front material'!$B$24,"Enter Cur."))</f>
        <v>Enter Cur.</v>
      </c>
      <c r="K24" s="110">
        <f>IF(J24="Enter Cur.",0,J24*('Front material'!$B$26+1))</f>
        <v>0</v>
      </c>
      <c r="L24" s="82"/>
      <c r="M24" s="82"/>
      <c r="N24" s="82"/>
      <c r="O24" s="27">
        <f t="shared" si="2"/>
        <v>0</v>
      </c>
    </row>
    <row r="25" spans="2:15" ht="13.5" customHeight="1">
      <c r="B25" s="12" t="s">
        <v>39</v>
      </c>
      <c r="C25" s="54"/>
      <c r="D25" s="47"/>
      <c r="E25" s="23"/>
      <c r="F25" s="31"/>
      <c r="G25" s="106"/>
      <c r="H25" s="79">
        <f t="shared" si="3"/>
        <v>0</v>
      </c>
      <c r="I25" s="35">
        <f t="shared" si="1"/>
        <v>0</v>
      </c>
      <c r="J25" s="111" t="str">
        <f>IF(G25=1,I25,IF(G25=2,I25/'Front material'!$B$24,"Enter Cur."))</f>
        <v>Enter Cur.</v>
      </c>
      <c r="K25" s="111">
        <f>IF(J25="Enter Cur.",0,J25*('Front material'!$B$26+1))</f>
        <v>0</v>
      </c>
      <c r="L25" s="84"/>
      <c r="M25" s="84"/>
      <c r="N25" s="84"/>
      <c r="O25" s="27">
        <f t="shared" si="2"/>
        <v>0</v>
      </c>
    </row>
    <row r="26" spans="2:15" ht="13.5" customHeight="1">
      <c r="B26" s="12" t="s">
        <v>45</v>
      </c>
      <c r="C26" s="55"/>
      <c r="D26" s="50"/>
      <c r="E26" s="45"/>
      <c r="F26" s="46"/>
      <c r="G26" s="107"/>
      <c r="H26" s="79">
        <f t="shared" si="3"/>
        <v>0</v>
      </c>
      <c r="I26" s="35">
        <f t="shared" si="1"/>
        <v>0</v>
      </c>
      <c r="J26" s="111" t="str">
        <f>IF(G26=1,I26,IF(G26=2,I26/'Front material'!$B$24,"Enter Cur."))</f>
        <v>Enter Cur.</v>
      </c>
      <c r="K26" s="111">
        <f>IF(J26="Enter Cur.",0,J26*('Front material'!$B$26+1))</f>
        <v>0</v>
      </c>
      <c r="L26" s="84"/>
      <c r="M26" s="84"/>
      <c r="N26" s="84"/>
      <c r="O26" s="27">
        <f t="shared" si="2"/>
        <v>0</v>
      </c>
    </row>
    <row r="27" spans="2:15" ht="13.5" customHeight="1" thickBot="1">
      <c r="B27" s="13" t="s">
        <v>46</v>
      </c>
      <c r="C27" s="56"/>
      <c r="D27" s="51"/>
      <c r="E27" s="25"/>
      <c r="F27" s="33"/>
      <c r="G27" s="108"/>
      <c r="H27" s="80">
        <f t="shared" si="3"/>
        <v>0</v>
      </c>
      <c r="I27" s="36">
        <f>D27*H27</f>
        <v>0</v>
      </c>
      <c r="J27" s="112" t="str">
        <f>IF(G27=1,I27,IF(G27=2,I27/'Front material'!$B$24,"Enter Cur."))</f>
        <v>Enter Cur.</v>
      </c>
      <c r="K27" s="112">
        <f>IF(J27="Enter Cur.",0,J27*('Front material'!$B$26+1))</f>
        <v>0</v>
      </c>
      <c r="L27" s="85"/>
      <c r="M27" s="44"/>
      <c r="N27" s="85"/>
      <c r="O27" s="27">
        <f t="shared" si="2"/>
        <v>0</v>
      </c>
    </row>
    <row r="28" spans="2:15" ht="13.5" customHeight="1" thickBot="1">
      <c r="B28" s="7"/>
      <c r="C28" s="37" t="s">
        <v>15</v>
      </c>
      <c r="D28" s="38">
        <f>SUM(D4:D27)</f>
        <v>0</v>
      </c>
      <c r="E28" s="7"/>
      <c r="F28" s="7"/>
      <c r="G28" s="7"/>
      <c r="H28" s="7"/>
      <c r="I28" s="7"/>
      <c r="J28" s="7"/>
      <c r="K28" s="7"/>
      <c r="M28" s="37"/>
      <c r="N28" s="37" t="s">
        <v>252</v>
      </c>
      <c r="O28" s="29">
        <f>SUM(O4:O27)</f>
        <v>0</v>
      </c>
    </row>
    <row r="29" spans="2:14" ht="13.5" customHeight="1" thickBo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3.5" customHeight="1" thickBot="1">
      <c r="B30" s="6"/>
      <c r="C30" s="6"/>
      <c r="E30" s="103"/>
      <c r="H30" s="6"/>
      <c r="I30" s="6"/>
      <c r="J30" s="6"/>
      <c r="K30" s="6"/>
      <c r="L30" s="37" t="s">
        <v>257</v>
      </c>
      <c r="M30" s="152">
        <f>'Front material'!B27</f>
        <v>0</v>
      </c>
      <c r="N30" s="6"/>
    </row>
    <row r="31" spans="2:14" ht="13.5" customHeight="1">
      <c r="B31" s="6"/>
      <c r="C31" s="6"/>
      <c r="D31" s="6"/>
      <c r="E31" s="103"/>
      <c r="F31" s="6"/>
      <c r="G31" s="6"/>
      <c r="H31" s="6"/>
      <c r="I31" s="6"/>
      <c r="J31" s="6"/>
      <c r="K31" s="6"/>
      <c r="M31" s="153" t="s">
        <v>258</v>
      </c>
      <c r="N31" s="6"/>
    </row>
    <row r="32" spans="2:14" ht="13.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3:14" ht="13.5" customHeight="1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3.5" customHeight="1" thickBot="1">
      <c r="A34" s="1" t="s">
        <v>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5" ht="33" customHeight="1" thickBot="1">
      <c r="B35" s="8" t="s">
        <v>12</v>
      </c>
      <c r="C35" s="9" t="s">
        <v>14</v>
      </c>
      <c r="D35" s="9" t="s">
        <v>13</v>
      </c>
      <c r="E35" s="9" t="s">
        <v>17</v>
      </c>
      <c r="F35" s="15" t="s">
        <v>16</v>
      </c>
      <c r="G35" s="59" t="s">
        <v>217</v>
      </c>
      <c r="H35" s="59" t="s">
        <v>111</v>
      </c>
      <c r="I35" s="16" t="s">
        <v>63</v>
      </c>
      <c r="J35" s="59" t="s">
        <v>218</v>
      </c>
      <c r="K35" s="59" t="s">
        <v>227</v>
      </c>
      <c r="L35" s="148" t="s">
        <v>250</v>
      </c>
      <c r="M35" s="123" t="s">
        <v>255</v>
      </c>
      <c r="N35" s="154" t="s">
        <v>256</v>
      </c>
      <c r="O35" s="155" t="s">
        <v>251</v>
      </c>
    </row>
    <row r="36" spans="2:15" ht="13.5" customHeight="1">
      <c r="B36" s="11" t="s">
        <v>40</v>
      </c>
      <c r="C36" s="17"/>
      <c r="D36" s="20"/>
      <c r="E36" s="21"/>
      <c r="F36" s="30"/>
      <c r="G36" s="105"/>
      <c r="H36" s="78">
        <f>E36+F36</f>
        <v>0</v>
      </c>
      <c r="I36" s="34">
        <f>H36*D36</f>
        <v>0</v>
      </c>
      <c r="J36" s="109" t="str">
        <f>IF(G36=1,I36,IF(G36=2,I36/'Front material'!$B$24,"Enter Cur."))</f>
        <v>Enter Cur.</v>
      </c>
      <c r="K36" s="109">
        <f>IF(J36="Enter Cur.",0,J36*('Front material'!$B$26+1))</f>
        <v>0</v>
      </c>
      <c r="L36" s="42"/>
      <c r="M36" s="117"/>
      <c r="N36" s="117"/>
      <c r="O36" s="118">
        <f>K36*L36+K36*M36*$M$30</f>
        <v>0</v>
      </c>
    </row>
    <row r="37" spans="2:15" ht="13.5" customHeight="1">
      <c r="B37" s="12" t="s">
        <v>41</v>
      </c>
      <c r="C37" s="18"/>
      <c r="D37" s="22"/>
      <c r="E37" s="23"/>
      <c r="F37" s="31"/>
      <c r="G37" s="106"/>
      <c r="H37" s="79">
        <f>E37+F37</f>
        <v>0</v>
      </c>
      <c r="I37" s="35">
        <f>H37*D37</f>
        <v>0</v>
      </c>
      <c r="J37" s="110" t="str">
        <f>IF(G37=1,I37,IF(G37=2,I37/'Front material'!$B$24,"Enter Cur."))</f>
        <v>Enter Cur.</v>
      </c>
      <c r="K37" s="116">
        <f>IF(J37="Enter Cur.",0,J37*('Front material'!$B$26+1))</f>
        <v>0</v>
      </c>
      <c r="L37" s="117"/>
      <c r="M37" s="117"/>
      <c r="N37" s="117"/>
      <c r="O37" s="27">
        <f>K37*L37+K37*M37*$M$30</f>
        <v>0</v>
      </c>
    </row>
    <row r="38" spans="2:15" ht="13.5" customHeight="1">
      <c r="B38" s="12" t="s">
        <v>42</v>
      </c>
      <c r="C38" s="18"/>
      <c r="D38" s="22"/>
      <c r="E38" s="23"/>
      <c r="F38" s="31"/>
      <c r="G38" s="106"/>
      <c r="H38" s="79">
        <f>E38+F38</f>
        <v>0</v>
      </c>
      <c r="I38" s="35">
        <f>H38*D38</f>
        <v>0</v>
      </c>
      <c r="J38" s="110" t="str">
        <f>IF(G38=1,I38,IF(G38=2,I38/'Front material'!$B$24,"Enter Cur."))</f>
        <v>Enter Cur.</v>
      </c>
      <c r="K38" s="110">
        <f>IF(J38="Enter Cur.",0,J38*('Front material'!$B$26+1))</f>
        <v>0</v>
      </c>
      <c r="L38" s="82"/>
      <c r="M38" s="82"/>
      <c r="N38" s="82"/>
      <c r="O38" s="27">
        <f>K38*L38+K38*M38*$M$30</f>
        <v>0</v>
      </c>
    </row>
    <row r="39" spans="2:15" ht="13.5" customHeight="1" thickBot="1">
      <c r="B39" s="13" t="s">
        <v>43</v>
      </c>
      <c r="C39" s="19"/>
      <c r="D39" s="24"/>
      <c r="E39" s="25"/>
      <c r="F39" s="33"/>
      <c r="G39" s="108"/>
      <c r="H39" s="80">
        <f>E39+F39</f>
        <v>0</v>
      </c>
      <c r="I39" s="36">
        <f>H39*D39</f>
        <v>0</v>
      </c>
      <c r="J39" s="112" t="str">
        <f>IF(G39=1,I39,IF(G39=2,I39/'Front material'!$B$24,"Enter Cur."))</f>
        <v>Enter Cur.</v>
      </c>
      <c r="K39" s="112">
        <f>IF(J39="Enter Cur.",0,J39*('Front material'!$B$26+1))</f>
        <v>0</v>
      </c>
      <c r="L39" s="85"/>
      <c r="M39" s="85"/>
      <c r="N39" s="85"/>
      <c r="O39" s="28">
        <f>K39*L39+K39*M39*$M$30</f>
        <v>0</v>
      </c>
    </row>
    <row r="40" spans="2:15" ht="13.5" customHeight="1" thickBot="1">
      <c r="B40" s="7"/>
      <c r="C40" s="37" t="s">
        <v>44</v>
      </c>
      <c r="D40" s="38">
        <f>SUM(D36:D39)</f>
        <v>0</v>
      </c>
      <c r="E40" s="7"/>
      <c r="F40" s="7"/>
      <c r="G40" s="7"/>
      <c r="H40" s="7"/>
      <c r="I40" s="7"/>
      <c r="J40" s="7"/>
      <c r="K40" s="7"/>
      <c r="M40" s="37"/>
      <c r="N40" s="37" t="s">
        <v>253</v>
      </c>
      <c r="O40" s="41">
        <f>SUM(O36:O39)</f>
        <v>0</v>
      </c>
    </row>
    <row r="41" ht="13.5" customHeight="1" thickBot="1"/>
    <row r="42" spans="13:15" ht="13.5" customHeight="1" thickBot="1">
      <c r="M42" s="37"/>
      <c r="N42" s="37" t="s">
        <v>210</v>
      </c>
      <c r="O42" s="29">
        <f>O40+O28</f>
        <v>0</v>
      </c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4" sqref="J4"/>
    </sheetView>
  </sheetViews>
  <sheetFormatPr defaultColWidth="9.140625" defaultRowHeight="12.75"/>
  <cols>
    <col min="2" max="2" width="7.00390625" style="0" customWidth="1"/>
    <col min="3" max="3" width="25.57421875" style="0" customWidth="1"/>
    <col min="5" max="5" width="16.8515625" style="0" customWidth="1"/>
    <col min="6" max="11" width="11.7109375" style="0" customWidth="1"/>
    <col min="13" max="13" width="15.28125" style="0" customWidth="1"/>
  </cols>
  <sheetData>
    <row r="1" s="2" customFormat="1" ht="25.5" customHeight="1">
      <c r="A1" s="3" t="s">
        <v>3</v>
      </c>
    </row>
    <row r="3" ht="12" thickBot="1"/>
    <row r="4" spans="2:13" ht="31.5" thickBot="1">
      <c r="B4" s="57" t="s">
        <v>12</v>
      </c>
      <c r="C4" s="16" t="s">
        <v>12</v>
      </c>
      <c r="D4" s="71" t="s">
        <v>13</v>
      </c>
      <c r="E4" s="16" t="s">
        <v>71</v>
      </c>
      <c r="F4" s="16" t="s">
        <v>63</v>
      </c>
      <c r="G4" s="59" t="s">
        <v>217</v>
      </c>
      <c r="H4" s="59" t="s">
        <v>218</v>
      </c>
      <c r="I4" s="59" t="s">
        <v>227</v>
      </c>
      <c r="J4" s="148" t="s">
        <v>267</v>
      </c>
      <c r="K4" s="151" t="s">
        <v>255</v>
      </c>
      <c r="L4" s="151" t="s">
        <v>256</v>
      </c>
      <c r="M4" s="10" t="s">
        <v>251</v>
      </c>
    </row>
    <row r="5" spans="2:13" ht="12">
      <c r="B5" s="39" t="s">
        <v>48</v>
      </c>
      <c r="C5" s="75"/>
      <c r="D5" s="72"/>
      <c r="E5" s="60"/>
      <c r="F5" s="34">
        <f>D5*E5</f>
        <v>0</v>
      </c>
      <c r="G5" s="105"/>
      <c r="H5" s="109" t="str">
        <f>IF(G5=1,F5,IF(G5=2,F5/'Front material'!$B$24,"Enter Cur."))</f>
        <v>Enter Cur.</v>
      </c>
      <c r="I5" s="109">
        <f>IF(H5="Enter Cur.",0,H5*('Front material'!$B$26+1))</f>
        <v>0</v>
      </c>
      <c r="J5" s="81"/>
      <c r="K5" s="81"/>
      <c r="L5" s="81"/>
      <c r="M5" s="26">
        <f>I5*J5+I5*K5*$K$17</f>
        <v>0</v>
      </c>
    </row>
    <row r="6" spans="2:13" ht="12">
      <c r="B6" s="14" t="s">
        <v>49</v>
      </c>
      <c r="C6" s="76"/>
      <c r="D6" s="73"/>
      <c r="E6" s="61"/>
      <c r="F6" s="35">
        <f>D6*E6</f>
        <v>0</v>
      </c>
      <c r="G6" s="106"/>
      <c r="H6" s="35" t="str">
        <f>IF(G6=1,F6,IF(G6=2,F6/'Front material'!$B$24,"Enter Cur."))</f>
        <v>Enter Cur.</v>
      </c>
      <c r="I6" s="35">
        <f>IF(H6="Enter Cur.",0,H6*('Front material'!$B$26+1))</f>
        <v>0</v>
      </c>
      <c r="J6" s="82"/>
      <c r="K6" s="82"/>
      <c r="L6" s="82"/>
      <c r="M6" s="27">
        <f aca="true" t="shared" si="0" ref="M6:M13">I6*J6+I6*K6*$K$17</f>
        <v>0</v>
      </c>
    </row>
    <row r="7" spans="2:13" ht="12">
      <c r="B7" s="14" t="s">
        <v>50</v>
      </c>
      <c r="C7" s="76"/>
      <c r="D7" s="73"/>
      <c r="E7" s="61"/>
      <c r="F7" s="35">
        <f aca="true" t="shared" si="1" ref="F7:F13">D7*E7</f>
        <v>0</v>
      </c>
      <c r="G7" s="106"/>
      <c r="H7" s="35" t="str">
        <f>IF(G7=1,F7,IF(G7=2,F7/'Front material'!$B$24,"Enter Cur."))</f>
        <v>Enter Cur.</v>
      </c>
      <c r="I7" s="35">
        <f>IF(H7="Enter Cur.",0,H7*('Front material'!$B$26+1))</f>
        <v>0</v>
      </c>
      <c r="J7" s="82"/>
      <c r="K7" s="82"/>
      <c r="L7" s="82"/>
      <c r="M7" s="27">
        <f t="shared" si="0"/>
        <v>0</v>
      </c>
    </row>
    <row r="8" spans="2:13" ht="12">
      <c r="B8" s="14" t="s">
        <v>106</v>
      </c>
      <c r="C8" s="76"/>
      <c r="D8" s="73"/>
      <c r="E8" s="61"/>
      <c r="F8" s="35">
        <f t="shared" si="1"/>
        <v>0</v>
      </c>
      <c r="G8" s="106"/>
      <c r="H8" s="35" t="str">
        <f>IF(G8=1,F8,IF(G8=2,F8/'Front material'!$B$24,"Enter Cur."))</f>
        <v>Enter Cur.</v>
      </c>
      <c r="I8" s="35">
        <f>IF(H8="Enter Cur.",0,H8*('Front material'!$B$26+1))</f>
        <v>0</v>
      </c>
      <c r="J8" s="82"/>
      <c r="K8" s="82"/>
      <c r="L8" s="82"/>
      <c r="M8" s="27">
        <f t="shared" si="0"/>
        <v>0</v>
      </c>
    </row>
    <row r="9" spans="2:13" ht="12">
      <c r="B9" s="14" t="s">
        <v>105</v>
      </c>
      <c r="C9" s="76"/>
      <c r="D9" s="73"/>
      <c r="E9" s="61"/>
      <c r="F9" s="35">
        <f t="shared" si="1"/>
        <v>0</v>
      </c>
      <c r="G9" s="106"/>
      <c r="H9" s="35" t="str">
        <f>IF(G9=1,F9,IF(G9=2,F9/'Front material'!$B$24,"Enter Cur."))</f>
        <v>Enter Cur.</v>
      </c>
      <c r="I9" s="35">
        <f>IF(H9="Enter Cur.",0,H9*('Front material'!$B$26+1))</f>
        <v>0</v>
      </c>
      <c r="J9" s="82"/>
      <c r="K9" s="82"/>
      <c r="L9" s="82"/>
      <c r="M9" s="27">
        <f t="shared" si="0"/>
        <v>0</v>
      </c>
    </row>
    <row r="10" spans="2:13" ht="12">
      <c r="B10" s="14" t="s">
        <v>104</v>
      </c>
      <c r="C10" s="76"/>
      <c r="D10" s="73"/>
      <c r="E10" s="61"/>
      <c r="F10" s="35">
        <f t="shared" si="1"/>
        <v>0</v>
      </c>
      <c r="G10" s="61"/>
      <c r="H10" s="35" t="str">
        <f>IF(G10=1,F10,IF(G10=2,F10/'Front material'!$B$24,"Enter Cur."))</f>
        <v>Enter Cur.</v>
      </c>
      <c r="I10" s="35">
        <f>IF(H10="Enter Cur.",0,H10*('Front material'!$B$26+1))</f>
        <v>0</v>
      </c>
      <c r="J10" s="83"/>
      <c r="K10" s="83"/>
      <c r="L10" s="83"/>
      <c r="M10" s="27">
        <f t="shared" si="0"/>
        <v>0</v>
      </c>
    </row>
    <row r="11" spans="2:13" ht="12">
      <c r="B11" s="14" t="s">
        <v>107</v>
      </c>
      <c r="C11" s="76"/>
      <c r="D11" s="73"/>
      <c r="E11" s="61"/>
      <c r="F11" s="35">
        <f t="shared" si="1"/>
        <v>0</v>
      </c>
      <c r="G11" s="61"/>
      <c r="H11" s="35" t="str">
        <f>IF(G11=1,F11,IF(G11=2,F11/'Front material'!$B$24,"Enter Cur."))</f>
        <v>Enter Cur.</v>
      </c>
      <c r="I11" s="35">
        <f>IF(H11="Enter Cur.",0,H11*('Front material'!$B$26+1))</f>
        <v>0</v>
      </c>
      <c r="J11" s="83"/>
      <c r="K11" s="83"/>
      <c r="L11" s="83"/>
      <c r="M11" s="27">
        <f t="shared" si="0"/>
        <v>0</v>
      </c>
    </row>
    <row r="12" spans="2:13" ht="12">
      <c r="B12" s="14" t="s">
        <v>108</v>
      </c>
      <c r="C12" s="76"/>
      <c r="D12" s="73"/>
      <c r="E12" s="61"/>
      <c r="F12" s="35">
        <f t="shared" si="1"/>
        <v>0</v>
      </c>
      <c r="G12" s="61"/>
      <c r="H12" s="35" t="str">
        <f>IF(G12=1,F12,IF(G12=2,F12/'Front material'!$B$24,"Enter Cur."))</f>
        <v>Enter Cur.</v>
      </c>
      <c r="I12" s="35">
        <f>IF(H12="Enter Cur.",0,H12*('Front material'!$B$26+1))</f>
        <v>0</v>
      </c>
      <c r="J12" s="83"/>
      <c r="K12" s="83"/>
      <c r="L12" s="83"/>
      <c r="M12" s="27">
        <f t="shared" si="0"/>
        <v>0</v>
      </c>
    </row>
    <row r="13" spans="2:13" ht="12">
      <c r="B13" s="14" t="s">
        <v>109</v>
      </c>
      <c r="C13" s="76"/>
      <c r="D13" s="73"/>
      <c r="E13" s="61"/>
      <c r="F13" s="35">
        <f t="shared" si="1"/>
        <v>0</v>
      </c>
      <c r="G13" s="61"/>
      <c r="H13" s="35" t="str">
        <f>IF(G13=1,F13,IF(G13=2,F13/'Front material'!$B$24,"Enter Cur."))</f>
        <v>Enter Cur.</v>
      </c>
      <c r="I13" s="35">
        <f>IF(H13="Enter Cur.",0,H13*('Front material'!$B$26+1))</f>
        <v>0</v>
      </c>
      <c r="J13" s="61"/>
      <c r="K13" s="61"/>
      <c r="L13" s="43"/>
      <c r="M13" s="27">
        <f t="shared" si="0"/>
        <v>0</v>
      </c>
    </row>
    <row r="14" spans="2:13" ht="12" thickBot="1">
      <c r="B14" s="40" t="s">
        <v>110</v>
      </c>
      <c r="C14" s="63"/>
      <c r="D14" s="74"/>
      <c r="E14" s="62"/>
      <c r="F14" s="36">
        <f>D14*E14</f>
        <v>0</v>
      </c>
      <c r="G14" s="62"/>
      <c r="H14" s="36" t="str">
        <f>IF(G14=1,F14,IF(G14=2,F14/'Front material'!$B$24,"Enter Cur."))</f>
        <v>Enter Cur.</v>
      </c>
      <c r="I14" s="36">
        <f>IF(H14="Enter Cur.",0,H14*('Front material'!$B$26+1))</f>
        <v>0</v>
      </c>
      <c r="J14" s="62"/>
      <c r="K14" s="62"/>
      <c r="L14" s="44"/>
      <c r="M14" s="27">
        <f>I14*J14+I14*K14*$K$17</f>
        <v>0</v>
      </c>
    </row>
    <row r="15" spans="2:13" ht="12" thickBot="1">
      <c r="B15" s="7"/>
      <c r="C15" s="37" t="s">
        <v>47</v>
      </c>
      <c r="D15" s="38">
        <f>SUM(D5:D14)</f>
        <v>0</v>
      </c>
      <c r="E15" s="7"/>
      <c r="F15" s="7"/>
      <c r="G15" s="7"/>
      <c r="H15" s="7"/>
      <c r="I15" s="7"/>
      <c r="J15" s="7"/>
      <c r="K15" s="7"/>
      <c r="L15" s="37" t="s">
        <v>259</v>
      </c>
      <c r="M15" s="29">
        <f>SUM(M5:M14)</f>
        <v>0</v>
      </c>
    </row>
    <row r="16" ht="12" thickBot="1"/>
    <row r="17" spans="10:11" ht="12" thickBot="1">
      <c r="J17" s="37" t="s">
        <v>257</v>
      </c>
      <c r="K17" s="152">
        <f>'Front material'!$B$27</f>
        <v>0</v>
      </c>
    </row>
    <row r="18" ht="12">
      <c r="K18" s="153" t="s">
        <v>258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7.00390625" style="0" customWidth="1"/>
    <col min="3" max="3" width="25.57421875" style="0" customWidth="1"/>
    <col min="4" max="6" width="12.421875" style="0" customWidth="1"/>
    <col min="7" max="7" width="10.421875" style="0" customWidth="1"/>
    <col min="8" max="8" width="15.28125" style="0" customWidth="1"/>
    <col min="9" max="9" width="10.57421875" style="0" customWidth="1"/>
    <col min="10" max="10" width="11.28125" style="0" customWidth="1"/>
    <col min="13" max="13" width="12.421875" style="0" customWidth="1"/>
  </cols>
  <sheetData>
    <row r="1" s="2" customFormat="1" ht="25.5" customHeight="1">
      <c r="A1" s="3" t="s">
        <v>51</v>
      </c>
    </row>
    <row r="3" ht="12" thickBot="1"/>
    <row r="4" spans="2:13" ht="36.75" thickBot="1">
      <c r="B4" s="57" t="s">
        <v>12</v>
      </c>
      <c r="C4" s="16" t="s">
        <v>12</v>
      </c>
      <c r="D4" s="71" t="s">
        <v>13</v>
      </c>
      <c r="E4" s="16" t="s">
        <v>71</v>
      </c>
      <c r="F4" s="16" t="s">
        <v>63</v>
      </c>
      <c r="G4" s="59" t="s">
        <v>217</v>
      </c>
      <c r="H4" s="59" t="s">
        <v>218</v>
      </c>
      <c r="I4" s="59" t="s">
        <v>227</v>
      </c>
      <c r="J4" s="148" t="s">
        <v>267</v>
      </c>
      <c r="K4" s="151" t="s">
        <v>255</v>
      </c>
      <c r="L4" s="151" t="s">
        <v>256</v>
      </c>
      <c r="M4" s="10" t="s">
        <v>251</v>
      </c>
    </row>
    <row r="5" spans="2:13" ht="12">
      <c r="B5" s="39" t="s">
        <v>52</v>
      </c>
      <c r="C5" s="75"/>
      <c r="D5" s="72"/>
      <c r="E5" s="60"/>
      <c r="F5" s="34">
        <f>D5*E5</f>
        <v>0</v>
      </c>
      <c r="G5" s="105"/>
      <c r="H5" s="109" t="str">
        <f>IF(G5=1,F5,IF(G5=2,F5/'Front material'!$B$24,"Enter Cur."))</f>
        <v>Enter Cur.</v>
      </c>
      <c r="I5" s="109">
        <f>IF(H5="Enter Cur.",0,H5*('Front material'!$B$26+1))</f>
        <v>0</v>
      </c>
      <c r="J5" s="81"/>
      <c r="K5" s="81"/>
      <c r="L5" s="81"/>
      <c r="M5" s="26">
        <f>I5*J5+I5*K5*$K$17</f>
        <v>0</v>
      </c>
    </row>
    <row r="6" spans="2:13" ht="12">
      <c r="B6" s="14" t="s">
        <v>53</v>
      </c>
      <c r="C6" s="76"/>
      <c r="D6" s="73"/>
      <c r="E6" s="61"/>
      <c r="F6" s="35">
        <f>D6*E6</f>
        <v>0</v>
      </c>
      <c r="G6" s="106"/>
      <c r="H6" s="35" t="str">
        <f>IF(G6=1,F6,IF(G6=2,F6/'Front material'!$B$24,"Enter Cur."))</f>
        <v>Enter Cur.</v>
      </c>
      <c r="I6" s="35">
        <f>IF(H6="Enter Cur.",0,H6*('Front material'!$B$26+1))</f>
        <v>0</v>
      </c>
      <c r="J6" s="82"/>
      <c r="K6" s="82"/>
      <c r="L6" s="82"/>
      <c r="M6" s="27">
        <f aca="true" t="shared" si="0" ref="M6:M13">I6*J6+I6*K6*$K$17</f>
        <v>0</v>
      </c>
    </row>
    <row r="7" spans="2:13" ht="12">
      <c r="B7" s="14" t="s">
        <v>54</v>
      </c>
      <c r="C7" s="76"/>
      <c r="D7" s="73"/>
      <c r="E7" s="61"/>
      <c r="F7" s="35">
        <f aca="true" t="shared" si="1" ref="F7:F13">D7*E7</f>
        <v>0</v>
      </c>
      <c r="G7" s="106"/>
      <c r="H7" s="35" t="str">
        <f>IF(G7=1,F7,IF(G7=2,F7/'Front material'!$B$24,"Enter Cur."))</f>
        <v>Enter Cur.</v>
      </c>
      <c r="I7" s="35">
        <f>IF(H7="Enter Cur.",0,H7*('Front material'!$B$26+1))</f>
        <v>0</v>
      </c>
      <c r="J7" s="82"/>
      <c r="K7" s="82"/>
      <c r="L7" s="82"/>
      <c r="M7" s="27">
        <f t="shared" si="0"/>
        <v>0</v>
      </c>
    </row>
    <row r="8" spans="2:13" ht="12">
      <c r="B8" s="14" t="s">
        <v>64</v>
      </c>
      <c r="C8" s="76"/>
      <c r="D8" s="73"/>
      <c r="E8" s="61"/>
      <c r="F8" s="35">
        <f t="shared" si="1"/>
        <v>0</v>
      </c>
      <c r="G8" s="106"/>
      <c r="H8" s="35" t="str">
        <f>IF(G8=1,F8,IF(G8=2,F8/'Front material'!$B$24,"Enter Cur."))</f>
        <v>Enter Cur.</v>
      </c>
      <c r="I8" s="35">
        <f>IF(H8="Enter Cur.",0,H8*('Front material'!$B$26+1))</f>
        <v>0</v>
      </c>
      <c r="J8" s="82"/>
      <c r="K8" s="82"/>
      <c r="L8" s="82"/>
      <c r="M8" s="27">
        <f t="shared" si="0"/>
        <v>0</v>
      </c>
    </row>
    <row r="9" spans="2:13" ht="12">
      <c r="B9" s="14" t="s">
        <v>65</v>
      </c>
      <c r="C9" s="76"/>
      <c r="D9" s="73"/>
      <c r="E9" s="61"/>
      <c r="F9" s="35">
        <f t="shared" si="1"/>
        <v>0</v>
      </c>
      <c r="G9" s="106"/>
      <c r="H9" s="35" t="str">
        <f>IF(G9=1,F9,IF(G9=2,F9/'Front material'!$B$24,"Enter Cur."))</f>
        <v>Enter Cur.</v>
      </c>
      <c r="I9" s="35">
        <f>IF(H9="Enter Cur.",0,H9*('Front material'!$B$26+1))</f>
        <v>0</v>
      </c>
      <c r="J9" s="82"/>
      <c r="K9" s="82"/>
      <c r="L9" s="82"/>
      <c r="M9" s="27">
        <f t="shared" si="0"/>
        <v>0</v>
      </c>
    </row>
    <row r="10" spans="2:13" ht="12">
      <c r="B10" s="14" t="s">
        <v>66</v>
      </c>
      <c r="C10" s="76"/>
      <c r="D10" s="73"/>
      <c r="E10" s="61"/>
      <c r="F10" s="35">
        <f t="shared" si="1"/>
        <v>0</v>
      </c>
      <c r="G10" s="61"/>
      <c r="H10" s="35" t="str">
        <f>IF(G10=1,F10,IF(G10=2,F10/'Front material'!$B$24,"Enter Cur."))</f>
        <v>Enter Cur.</v>
      </c>
      <c r="I10" s="35">
        <f>IF(H10="Enter Cur.",0,H10*('Front material'!$B$26+1))</f>
        <v>0</v>
      </c>
      <c r="J10" s="83"/>
      <c r="K10" s="83"/>
      <c r="L10" s="83"/>
      <c r="M10" s="27">
        <f t="shared" si="0"/>
        <v>0</v>
      </c>
    </row>
    <row r="11" spans="2:13" ht="12">
      <c r="B11" s="14" t="s">
        <v>67</v>
      </c>
      <c r="C11" s="76"/>
      <c r="D11" s="73"/>
      <c r="E11" s="61"/>
      <c r="F11" s="35">
        <f t="shared" si="1"/>
        <v>0</v>
      </c>
      <c r="G11" s="61"/>
      <c r="H11" s="35" t="str">
        <f>IF(G11=1,F11,IF(G11=2,F11/'Front material'!$B$24,"Enter Cur."))</f>
        <v>Enter Cur.</v>
      </c>
      <c r="I11" s="35">
        <f>IF(H11="Enter Cur.",0,H11*('Front material'!$B$26+1))</f>
        <v>0</v>
      </c>
      <c r="J11" s="83"/>
      <c r="K11" s="83"/>
      <c r="L11" s="83"/>
      <c r="M11" s="27">
        <f t="shared" si="0"/>
        <v>0</v>
      </c>
    </row>
    <row r="12" spans="2:13" ht="12">
      <c r="B12" s="14" t="s">
        <v>68</v>
      </c>
      <c r="C12" s="76"/>
      <c r="D12" s="73"/>
      <c r="E12" s="61"/>
      <c r="F12" s="35">
        <f t="shared" si="1"/>
        <v>0</v>
      </c>
      <c r="G12" s="61"/>
      <c r="H12" s="35" t="str">
        <f>IF(G12=1,F12,IF(G12=2,F12/'Front material'!$B$24,"Enter Cur."))</f>
        <v>Enter Cur.</v>
      </c>
      <c r="I12" s="35">
        <f>IF(H12="Enter Cur.",0,H12*('Front material'!$B$26+1))</f>
        <v>0</v>
      </c>
      <c r="J12" s="83"/>
      <c r="K12" s="83"/>
      <c r="L12" s="83"/>
      <c r="M12" s="27">
        <f t="shared" si="0"/>
        <v>0</v>
      </c>
    </row>
    <row r="13" spans="2:13" ht="12">
      <c r="B13" s="14" t="s">
        <v>69</v>
      </c>
      <c r="C13" s="76"/>
      <c r="D13" s="73"/>
      <c r="E13" s="61"/>
      <c r="F13" s="35">
        <f t="shared" si="1"/>
        <v>0</v>
      </c>
      <c r="G13" s="61"/>
      <c r="H13" s="35" t="str">
        <f>IF(G13=1,F13,IF(G13=2,F13/'Front material'!$B$24,"Enter Cur."))</f>
        <v>Enter Cur.</v>
      </c>
      <c r="I13" s="35">
        <f>IF(H13="Enter Cur.",0,H13*('Front material'!$B$26+1))</f>
        <v>0</v>
      </c>
      <c r="J13" s="61"/>
      <c r="K13" s="61"/>
      <c r="L13" s="43"/>
      <c r="M13" s="27">
        <f t="shared" si="0"/>
        <v>0</v>
      </c>
    </row>
    <row r="14" spans="2:13" ht="12" thickBot="1">
      <c r="B14" s="40" t="s">
        <v>70</v>
      </c>
      <c r="C14" s="63"/>
      <c r="D14" s="74"/>
      <c r="E14" s="62"/>
      <c r="F14" s="36">
        <f>D14*E14</f>
        <v>0</v>
      </c>
      <c r="G14" s="62"/>
      <c r="H14" s="36" t="str">
        <f>IF(G14=1,F14,IF(G14=2,F14/'Front material'!$B$24,"Enter Cur."))</f>
        <v>Enter Cur.</v>
      </c>
      <c r="I14" s="36">
        <f>IF(H14="Enter Cur.",0,H14*('Front material'!$B$26+1))</f>
        <v>0</v>
      </c>
      <c r="J14" s="62"/>
      <c r="K14" s="62"/>
      <c r="L14" s="44"/>
      <c r="M14" s="27">
        <f>I14*J14+I14*K14*$K$17</f>
        <v>0</v>
      </c>
    </row>
    <row r="15" spans="2:13" ht="12" thickBot="1">
      <c r="B15" s="7"/>
      <c r="C15" s="37" t="s">
        <v>47</v>
      </c>
      <c r="D15" s="38">
        <f>SUM(D5:D14)</f>
        <v>0</v>
      </c>
      <c r="E15" s="7"/>
      <c r="F15" s="7"/>
      <c r="G15" s="7"/>
      <c r="H15" s="7"/>
      <c r="I15" s="7"/>
      <c r="J15" s="7"/>
      <c r="K15" s="7"/>
      <c r="L15" s="37" t="s">
        <v>260</v>
      </c>
      <c r="M15" s="29">
        <f>SUM(M5:M14)</f>
        <v>0</v>
      </c>
    </row>
    <row r="16" ht="12" thickBot="1"/>
    <row r="17" spans="10:11" ht="12" thickBot="1">
      <c r="J17" s="37" t="s">
        <v>257</v>
      </c>
      <c r="K17" s="152">
        <f>'Front material'!$B$27</f>
        <v>0</v>
      </c>
    </row>
    <row r="18" ht="12">
      <c r="K18" s="153" t="s">
        <v>258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7.00390625" style="0" customWidth="1"/>
    <col min="3" max="3" width="25.57421875" style="0" customWidth="1"/>
    <col min="4" max="6" width="12.421875" style="0" customWidth="1"/>
    <col min="7" max="7" width="10.421875" style="0" customWidth="1"/>
    <col min="8" max="8" width="15.28125" style="0" customWidth="1"/>
    <col min="10" max="10" width="12.140625" style="0" customWidth="1"/>
    <col min="13" max="13" width="14.140625" style="0" customWidth="1"/>
  </cols>
  <sheetData>
    <row r="1" s="2" customFormat="1" ht="25.5" customHeight="1">
      <c r="A1" s="3" t="s">
        <v>92</v>
      </c>
    </row>
    <row r="3" ht="12" thickBot="1"/>
    <row r="4" spans="2:13" ht="36.75" thickBot="1">
      <c r="B4" s="57" t="s">
        <v>12</v>
      </c>
      <c r="C4" s="16" t="s">
        <v>12</v>
      </c>
      <c r="D4" s="71" t="s">
        <v>13</v>
      </c>
      <c r="E4" s="16" t="s">
        <v>71</v>
      </c>
      <c r="F4" s="16" t="s">
        <v>63</v>
      </c>
      <c r="G4" s="59" t="s">
        <v>217</v>
      </c>
      <c r="H4" s="59" t="s">
        <v>218</v>
      </c>
      <c r="I4" s="59" t="s">
        <v>227</v>
      </c>
      <c r="J4" s="148" t="s">
        <v>267</v>
      </c>
      <c r="K4" s="151" t="s">
        <v>255</v>
      </c>
      <c r="L4" s="151" t="s">
        <v>256</v>
      </c>
      <c r="M4" s="10" t="s">
        <v>251</v>
      </c>
    </row>
    <row r="5" spans="2:13" ht="12">
      <c r="B5" s="39" t="s">
        <v>72</v>
      </c>
      <c r="C5" s="75"/>
      <c r="D5" s="72"/>
      <c r="E5" s="60"/>
      <c r="F5" s="34">
        <f>D5*E5</f>
        <v>0</v>
      </c>
      <c r="G5" s="105"/>
      <c r="H5" s="109" t="str">
        <f>IF(G5=1,F5,IF(G5=2,F5/'Front material'!$B$24,"Enter Cur."))</f>
        <v>Enter Cur.</v>
      </c>
      <c r="I5" s="109">
        <f>IF(H5="Enter Cur.",0,H5*('Front material'!$B$26+1))</f>
        <v>0</v>
      </c>
      <c r="J5" s="81"/>
      <c r="K5" s="81"/>
      <c r="L5" s="81"/>
      <c r="M5" s="26">
        <f>I5*J5+I5*K5*$K$17</f>
        <v>0</v>
      </c>
    </row>
    <row r="6" spans="2:13" ht="12">
      <c r="B6" s="14" t="s">
        <v>73</v>
      </c>
      <c r="C6" s="76"/>
      <c r="D6" s="73"/>
      <c r="E6" s="61"/>
      <c r="F6" s="35">
        <f>D6*E6</f>
        <v>0</v>
      </c>
      <c r="G6" s="106"/>
      <c r="H6" s="35" t="str">
        <f>IF(G6=1,F6,IF(G6=2,F6/'Front material'!$B$24,"Enter Cur."))</f>
        <v>Enter Cur.</v>
      </c>
      <c r="I6" s="35">
        <f>IF(H6="Enter Cur.",0,H6*('Front material'!$B$26+1))</f>
        <v>0</v>
      </c>
      <c r="J6" s="82"/>
      <c r="K6" s="82"/>
      <c r="L6" s="82"/>
      <c r="M6" s="27">
        <f aca="true" t="shared" si="0" ref="M6:M13">I6*J6+I6*K6*$K$17</f>
        <v>0</v>
      </c>
    </row>
    <row r="7" spans="2:13" ht="12">
      <c r="B7" s="14" t="s">
        <v>74</v>
      </c>
      <c r="C7" s="76"/>
      <c r="D7" s="73"/>
      <c r="E7" s="61"/>
      <c r="F7" s="35">
        <f aca="true" t="shared" si="1" ref="F7:F13">D7*E7</f>
        <v>0</v>
      </c>
      <c r="G7" s="106"/>
      <c r="H7" s="35" t="str">
        <f>IF(G7=1,F7,IF(G7=2,F7/'Front material'!$B$24,"Enter Cur."))</f>
        <v>Enter Cur.</v>
      </c>
      <c r="I7" s="35">
        <f>IF(H7="Enter Cur.",0,H7*('Front material'!$B$26+1))</f>
        <v>0</v>
      </c>
      <c r="J7" s="82"/>
      <c r="K7" s="82"/>
      <c r="L7" s="82"/>
      <c r="M7" s="27">
        <f t="shared" si="0"/>
        <v>0</v>
      </c>
    </row>
    <row r="8" spans="2:13" ht="12">
      <c r="B8" s="14" t="s">
        <v>75</v>
      </c>
      <c r="C8" s="76"/>
      <c r="D8" s="73"/>
      <c r="E8" s="61"/>
      <c r="F8" s="35">
        <f t="shared" si="1"/>
        <v>0</v>
      </c>
      <c r="G8" s="106"/>
      <c r="H8" s="35" t="str">
        <f>IF(G8=1,F8,IF(G8=2,F8/'Front material'!$B$24,"Enter Cur."))</f>
        <v>Enter Cur.</v>
      </c>
      <c r="I8" s="35">
        <f>IF(H8="Enter Cur.",0,H8*('Front material'!$B$26+1))</f>
        <v>0</v>
      </c>
      <c r="J8" s="82"/>
      <c r="K8" s="82"/>
      <c r="L8" s="82"/>
      <c r="M8" s="27">
        <f t="shared" si="0"/>
        <v>0</v>
      </c>
    </row>
    <row r="9" spans="2:13" ht="12">
      <c r="B9" s="14" t="s">
        <v>76</v>
      </c>
      <c r="C9" s="76"/>
      <c r="D9" s="73"/>
      <c r="E9" s="61"/>
      <c r="F9" s="35">
        <f t="shared" si="1"/>
        <v>0</v>
      </c>
      <c r="G9" s="106"/>
      <c r="H9" s="35" t="str">
        <f>IF(G9=1,F9,IF(G9=2,F9/'Front material'!$B$24,"Enter Cur."))</f>
        <v>Enter Cur.</v>
      </c>
      <c r="I9" s="35">
        <f>IF(H9="Enter Cur.",0,H9*('Front material'!$B$26+1))</f>
        <v>0</v>
      </c>
      <c r="J9" s="82"/>
      <c r="K9" s="82"/>
      <c r="L9" s="82"/>
      <c r="M9" s="27">
        <f t="shared" si="0"/>
        <v>0</v>
      </c>
    </row>
    <row r="10" spans="2:13" ht="12">
      <c r="B10" s="14" t="s">
        <v>77</v>
      </c>
      <c r="C10" s="76"/>
      <c r="D10" s="73"/>
      <c r="E10" s="61"/>
      <c r="F10" s="35">
        <f t="shared" si="1"/>
        <v>0</v>
      </c>
      <c r="G10" s="61"/>
      <c r="H10" s="35" t="str">
        <f>IF(G10=1,F10,IF(G10=2,F10/'Front material'!$B$24,"Enter Cur."))</f>
        <v>Enter Cur.</v>
      </c>
      <c r="I10" s="35">
        <f>IF(H10="Enter Cur.",0,H10*('Front material'!$B$26+1))</f>
        <v>0</v>
      </c>
      <c r="J10" s="83"/>
      <c r="K10" s="83"/>
      <c r="L10" s="83"/>
      <c r="M10" s="27">
        <f t="shared" si="0"/>
        <v>0</v>
      </c>
    </row>
    <row r="11" spans="2:13" ht="12">
      <c r="B11" s="14" t="s">
        <v>78</v>
      </c>
      <c r="C11" s="76"/>
      <c r="D11" s="73"/>
      <c r="E11" s="61"/>
      <c r="F11" s="35">
        <f t="shared" si="1"/>
        <v>0</v>
      </c>
      <c r="G11" s="61"/>
      <c r="H11" s="35" t="str">
        <f>IF(G11=1,F11,IF(G11=2,F11/'Front material'!$B$24,"Enter Cur."))</f>
        <v>Enter Cur.</v>
      </c>
      <c r="I11" s="35">
        <f>IF(H11="Enter Cur.",0,H11*('Front material'!$B$26+1))</f>
        <v>0</v>
      </c>
      <c r="J11" s="83"/>
      <c r="K11" s="83"/>
      <c r="L11" s="83"/>
      <c r="M11" s="27">
        <f t="shared" si="0"/>
        <v>0</v>
      </c>
    </row>
    <row r="12" spans="2:13" ht="12">
      <c r="B12" s="14" t="s">
        <v>79</v>
      </c>
      <c r="C12" s="76"/>
      <c r="D12" s="73"/>
      <c r="E12" s="61"/>
      <c r="F12" s="35">
        <f t="shared" si="1"/>
        <v>0</v>
      </c>
      <c r="G12" s="61"/>
      <c r="H12" s="35" t="str">
        <f>IF(G12=1,F12,IF(G12=2,F12/'Front material'!$B$24,"Enter Cur."))</f>
        <v>Enter Cur.</v>
      </c>
      <c r="I12" s="35">
        <f>IF(H12="Enter Cur.",0,H12*('Front material'!$B$26+1))</f>
        <v>0</v>
      </c>
      <c r="J12" s="83"/>
      <c r="K12" s="83"/>
      <c r="L12" s="83"/>
      <c r="M12" s="27">
        <f t="shared" si="0"/>
        <v>0</v>
      </c>
    </row>
    <row r="13" spans="2:13" ht="12">
      <c r="B13" s="14" t="s">
        <v>80</v>
      </c>
      <c r="C13" s="76"/>
      <c r="D13" s="73"/>
      <c r="E13" s="61"/>
      <c r="F13" s="35">
        <f t="shared" si="1"/>
        <v>0</v>
      </c>
      <c r="G13" s="61"/>
      <c r="H13" s="35" t="str">
        <f>IF(G13=1,F13,IF(G13=2,F13/'Front material'!$B$24,"Enter Cur."))</f>
        <v>Enter Cur.</v>
      </c>
      <c r="I13" s="35">
        <f>IF(H13="Enter Cur.",0,H13*('Front material'!$B$26+1))</f>
        <v>0</v>
      </c>
      <c r="J13" s="61"/>
      <c r="K13" s="61"/>
      <c r="L13" s="43"/>
      <c r="M13" s="27">
        <f t="shared" si="0"/>
        <v>0</v>
      </c>
    </row>
    <row r="14" spans="2:13" ht="12" thickBot="1">
      <c r="B14" s="40" t="s">
        <v>81</v>
      </c>
      <c r="C14" s="63"/>
      <c r="D14" s="74"/>
      <c r="E14" s="62"/>
      <c r="F14" s="36">
        <f>D14*E14</f>
        <v>0</v>
      </c>
      <c r="G14" s="62"/>
      <c r="H14" s="36" t="str">
        <f>IF(G14=1,F14,IF(G14=2,F14/'Front material'!$B$24,"Enter Cur."))</f>
        <v>Enter Cur.</v>
      </c>
      <c r="I14" s="36">
        <f>IF(H14="Enter Cur.",0,H14*('Front material'!$B$26+1))</f>
        <v>0</v>
      </c>
      <c r="J14" s="62"/>
      <c r="K14" s="62"/>
      <c r="L14" s="44"/>
      <c r="M14" s="27">
        <f>I14*J14+I14*K14*$K$17</f>
        <v>0</v>
      </c>
    </row>
    <row r="15" spans="2:13" ht="12" thickBot="1">
      <c r="B15" s="7"/>
      <c r="C15" s="7"/>
      <c r="D15" s="7"/>
      <c r="E15" s="7"/>
      <c r="F15" s="7"/>
      <c r="G15" s="7"/>
      <c r="H15" s="7"/>
      <c r="I15" s="7"/>
      <c r="J15" s="7"/>
      <c r="K15" s="7"/>
      <c r="L15" s="37" t="s">
        <v>261</v>
      </c>
      <c r="M15" s="29">
        <f>SUM(M5:M14)</f>
        <v>0</v>
      </c>
    </row>
    <row r="16" ht="12" thickBot="1"/>
    <row r="17" spans="10:11" ht="12" thickBot="1">
      <c r="J17" s="37" t="s">
        <v>257</v>
      </c>
      <c r="K17" s="152">
        <f>'Front material'!$B$27</f>
        <v>0</v>
      </c>
    </row>
    <row r="18" ht="12">
      <c r="K18" s="153" t="s">
        <v>258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E39" sqref="E39"/>
    </sheetView>
  </sheetViews>
  <sheetFormatPr defaultColWidth="9.140625" defaultRowHeight="12.75"/>
  <cols>
    <col min="2" max="2" width="7.00390625" style="0" customWidth="1"/>
    <col min="3" max="3" width="25.57421875" style="0" customWidth="1"/>
    <col min="4" max="6" width="12.421875" style="0" customWidth="1"/>
    <col min="7" max="7" width="10.421875" style="0" customWidth="1"/>
    <col min="8" max="8" width="15.28125" style="0" customWidth="1"/>
    <col min="10" max="10" width="11.140625" style="0" customWidth="1"/>
    <col min="13" max="13" width="12.8515625" style="0" customWidth="1"/>
  </cols>
  <sheetData>
    <row r="1" s="2" customFormat="1" ht="25.5" customHeight="1">
      <c r="A1" s="3" t="s">
        <v>262</v>
      </c>
    </row>
    <row r="3" ht="12" thickBot="1"/>
    <row r="4" spans="2:13" ht="36.75" thickBot="1">
      <c r="B4" s="57" t="s">
        <v>103</v>
      </c>
      <c r="C4" s="16" t="s">
        <v>12</v>
      </c>
      <c r="D4" s="71" t="s">
        <v>13</v>
      </c>
      <c r="E4" s="16" t="s">
        <v>71</v>
      </c>
      <c r="F4" s="16" t="s">
        <v>63</v>
      </c>
      <c r="G4" s="59" t="s">
        <v>217</v>
      </c>
      <c r="H4" s="59" t="s">
        <v>218</v>
      </c>
      <c r="I4" s="59" t="s">
        <v>227</v>
      </c>
      <c r="J4" s="148" t="s">
        <v>267</v>
      </c>
      <c r="K4" s="151" t="s">
        <v>255</v>
      </c>
      <c r="L4" s="151" t="s">
        <v>256</v>
      </c>
      <c r="M4" s="10" t="s">
        <v>251</v>
      </c>
    </row>
    <row r="5" spans="2:13" ht="12">
      <c r="B5" s="39" t="s">
        <v>82</v>
      </c>
      <c r="C5" s="75"/>
      <c r="D5" s="72"/>
      <c r="E5" s="60"/>
      <c r="F5" s="34">
        <f>D5*E5</f>
        <v>0</v>
      </c>
      <c r="G5" s="105"/>
      <c r="H5" s="109" t="str">
        <f>IF(G5=1,F5,IF(G5=2,F5/'Front material'!$B$24,"Enter Cur."))</f>
        <v>Enter Cur.</v>
      </c>
      <c r="I5" s="109">
        <f>IF(H5="Enter Cur.",0,H5*('Front material'!$B$26+1))</f>
        <v>0</v>
      </c>
      <c r="J5" s="81"/>
      <c r="K5" s="81"/>
      <c r="L5" s="81"/>
      <c r="M5" s="26">
        <f>I5*J5+I5*K5*$K$17</f>
        <v>0</v>
      </c>
    </row>
    <row r="6" spans="2:13" ht="12">
      <c r="B6" s="14" t="s">
        <v>83</v>
      </c>
      <c r="C6" s="76"/>
      <c r="D6" s="73"/>
      <c r="E6" s="61"/>
      <c r="F6" s="35">
        <f>D6*E6</f>
        <v>0</v>
      </c>
      <c r="G6" s="106"/>
      <c r="H6" s="35" t="str">
        <f>IF(G6=1,F6,IF(G6=2,F6/'Front material'!$B$24,"Enter Cur."))</f>
        <v>Enter Cur.</v>
      </c>
      <c r="I6" s="35">
        <f>IF(H6="Enter Cur.",0,H6*('Front material'!$B$26+1))</f>
        <v>0</v>
      </c>
      <c r="J6" s="82"/>
      <c r="K6" s="82"/>
      <c r="L6" s="82"/>
      <c r="M6" s="27">
        <f aca="true" t="shared" si="0" ref="M6:M13">I6*J6+I6*K6*$K$17</f>
        <v>0</v>
      </c>
    </row>
    <row r="7" spans="2:13" ht="12">
      <c r="B7" s="14" t="s">
        <v>84</v>
      </c>
      <c r="C7" s="76"/>
      <c r="D7" s="73"/>
      <c r="E7" s="61"/>
      <c r="F7" s="35">
        <f aca="true" t="shared" si="1" ref="F7:F13">D7*E7</f>
        <v>0</v>
      </c>
      <c r="G7" s="106"/>
      <c r="H7" s="35" t="str">
        <f>IF(G7=1,F7,IF(G7=2,F7/'Front material'!$B$24,"Enter Cur."))</f>
        <v>Enter Cur.</v>
      </c>
      <c r="I7" s="35">
        <f>IF(H7="Enter Cur.",0,H7*('Front material'!$B$26+1))</f>
        <v>0</v>
      </c>
      <c r="J7" s="82"/>
      <c r="K7" s="82"/>
      <c r="L7" s="82"/>
      <c r="M7" s="27">
        <f t="shared" si="0"/>
        <v>0</v>
      </c>
    </row>
    <row r="8" spans="2:13" ht="12">
      <c r="B8" s="14" t="s">
        <v>85</v>
      </c>
      <c r="C8" s="76"/>
      <c r="D8" s="73"/>
      <c r="E8" s="61"/>
      <c r="F8" s="35">
        <f t="shared" si="1"/>
        <v>0</v>
      </c>
      <c r="G8" s="106"/>
      <c r="H8" s="35" t="str">
        <f>IF(G8=1,F8,IF(G8=2,F8/'Front material'!$B$24,"Enter Cur."))</f>
        <v>Enter Cur.</v>
      </c>
      <c r="I8" s="35">
        <f>IF(H8="Enter Cur.",0,H8*('Front material'!$B$26+1))</f>
        <v>0</v>
      </c>
      <c r="J8" s="82"/>
      <c r="K8" s="82"/>
      <c r="L8" s="82"/>
      <c r="M8" s="27">
        <f t="shared" si="0"/>
        <v>0</v>
      </c>
    </row>
    <row r="9" spans="2:13" ht="12">
      <c r="B9" s="14" t="s">
        <v>86</v>
      </c>
      <c r="C9" s="76"/>
      <c r="D9" s="73"/>
      <c r="E9" s="61"/>
      <c r="F9" s="35">
        <f t="shared" si="1"/>
        <v>0</v>
      </c>
      <c r="G9" s="106"/>
      <c r="H9" s="35" t="str">
        <f>IF(G9=1,F9,IF(G9=2,F9/'Front material'!$B$24,"Enter Cur."))</f>
        <v>Enter Cur.</v>
      </c>
      <c r="I9" s="35">
        <f>IF(H9="Enter Cur.",0,H9*('Front material'!$B$26+1))</f>
        <v>0</v>
      </c>
      <c r="J9" s="82"/>
      <c r="K9" s="82"/>
      <c r="L9" s="82"/>
      <c r="M9" s="27">
        <f t="shared" si="0"/>
        <v>0</v>
      </c>
    </row>
    <row r="10" spans="2:13" ht="12">
      <c r="B10" s="14" t="s">
        <v>87</v>
      </c>
      <c r="C10" s="76"/>
      <c r="D10" s="73"/>
      <c r="E10" s="61"/>
      <c r="F10" s="35">
        <f t="shared" si="1"/>
        <v>0</v>
      </c>
      <c r="G10" s="61"/>
      <c r="H10" s="35" t="str">
        <f>IF(G10=1,F10,IF(G10=2,F10/'Front material'!$B$24,"Enter Cur."))</f>
        <v>Enter Cur.</v>
      </c>
      <c r="I10" s="35">
        <f>IF(H10="Enter Cur.",0,H10*('Front material'!$B$26+1))</f>
        <v>0</v>
      </c>
      <c r="J10" s="83"/>
      <c r="K10" s="83"/>
      <c r="L10" s="83"/>
      <c r="M10" s="27">
        <f t="shared" si="0"/>
        <v>0</v>
      </c>
    </row>
    <row r="11" spans="2:13" ht="12">
      <c r="B11" s="14" t="s">
        <v>88</v>
      </c>
      <c r="C11" s="76"/>
      <c r="D11" s="73"/>
      <c r="E11" s="61"/>
      <c r="F11" s="35">
        <f t="shared" si="1"/>
        <v>0</v>
      </c>
      <c r="G11" s="61"/>
      <c r="H11" s="35" t="str">
        <f>IF(G11=1,F11,IF(G11=2,F11/'Front material'!$B$24,"Enter Cur."))</f>
        <v>Enter Cur.</v>
      </c>
      <c r="I11" s="35">
        <f>IF(H11="Enter Cur.",0,H11*('Front material'!$B$26+1))</f>
        <v>0</v>
      </c>
      <c r="J11" s="83"/>
      <c r="K11" s="83"/>
      <c r="L11" s="83"/>
      <c r="M11" s="27">
        <f t="shared" si="0"/>
        <v>0</v>
      </c>
    </row>
    <row r="12" spans="2:13" ht="12">
      <c r="B12" s="14" t="s">
        <v>89</v>
      </c>
      <c r="C12" s="76"/>
      <c r="D12" s="73"/>
      <c r="E12" s="61"/>
      <c r="F12" s="35">
        <f t="shared" si="1"/>
        <v>0</v>
      </c>
      <c r="G12" s="61"/>
      <c r="H12" s="35" t="str">
        <f>IF(G12=1,F12,IF(G12=2,F12/'Front material'!$B$24,"Enter Cur."))</f>
        <v>Enter Cur.</v>
      </c>
      <c r="I12" s="35">
        <f>IF(H12="Enter Cur.",0,H12*('Front material'!$B$26+1))</f>
        <v>0</v>
      </c>
      <c r="J12" s="83"/>
      <c r="K12" s="83"/>
      <c r="L12" s="83"/>
      <c r="M12" s="27">
        <f t="shared" si="0"/>
        <v>0</v>
      </c>
    </row>
    <row r="13" spans="2:13" ht="12">
      <c r="B13" s="14" t="s">
        <v>90</v>
      </c>
      <c r="C13" s="76"/>
      <c r="D13" s="73"/>
      <c r="E13" s="61"/>
      <c r="F13" s="35">
        <f t="shared" si="1"/>
        <v>0</v>
      </c>
      <c r="G13" s="61"/>
      <c r="H13" s="35" t="str">
        <f>IF(G13=1,F13,IF(G13=2,F13/'Front material'!$B$24,"Enter Cur."))</f>
        <v>Enter Cur.</v>
      </c>
      <c r="I13" s="35">
        <f>IF(H13="Enter Cur.",0,H13*('Front material'!$B$26+1))</f>
        <v>0</v>
      </c>
      <c r="J13" s="61"/>
      <c r="K13" s="61"/>
      <c r="L13" s="43"/>
      <c r="M13" s="27">
        <f t="shared" si="0"/>
        <v>0</v>
      </c>
    </row>
    <row r="14" spans="2:13" ht="12" thickBot="1">
      <c r="B14" s="40" t="s">
        <v>91</v>
      </c>
      <c r="C14" s="63"/>
      <c r="D14" s="74"/>
      <c r="E14" s="62"/>
      <c r="F14" s="36">
        <f>D14*E14</f>
        <v>0</v>
      </c>
      <c r="G14" s="62"/>
      <c r="H14" s="36" t="str">
        <f>IF(G14=1,F14,IF(G14=2,F14/'Front material'!$B$24,"Enter Cur."))</f>
        <v>Enter Cur.</v>
      </c>
      <c r="I14" s="36">
        <f>IF(H14="Enter Cur.",0,H14*('Front material'!$B$26+1))</f>
        <v>0</v>
      </c>
      <c r="J14" s="62"/>
      <c r="K14" s="62"/>
      <c r="L14" s="44"/>
      <c r="M14" s="27">
        <f>I14*J14+I14*K14*$K$17</f>
        <v>0</v>
      </c>
    </row>
    <row r="15" spans="2:13" ht="12" thickBot="1">
      <c r="B15" s="7"/>
      <c r="C15" s="7"/>
      <c r="D15" s="7"/>
      <c r="E15" s="7"/>
      <c r="F15" s="7"/>
      <c r="G15" s="7"/>
      <c r="H15" s="7"/>
      <c r="I15" s="7"/>
      <c r="J15" s="7"/>
      <c r="K15" s="7"/>
      <c r="L15" s="37" t="s">
        <v>263</v>
      </c>
      <c r="M15" s="29">
        <f>SUM(M5:M14)</f>
        <v>0</v>
      </c>
    </row>
    <row r="16" ht="12" thickBot="1"/>
    <row r="17" spans="10:11" ht="12" thickBot="1">
      <c r="J17" s="37" t="s">
        <v>257</v>
      </c>
      <c r="K17" s="152">
        <f>'Front material'!$B$27</f>
        <v>0</v>
      </c>
    </row>
    <row r="18" ht="12">
      <c r="K18" s="153" t="s">
        <v>258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7.00390625" style="0" customWidth="1"/>
    <col min="3" max="3" width="25.57421875" style="0" customWidth="1"/>
    <col min="4" max="6" width="12.421875" style="0" customWidth="1"/>
    <col min="7" max="7" width="10.421875" style="0" customWidth="1"/>
    <col min="8" max="8" width="15.28125" style="0" customWidth="1"/>
    <col min="10" max="10" width="11.8515625" style="0" customWidth="1"/>
    <col min="13" max="13" width="13.00390625" style="0" customWidth="1"/>
  </cols>
  <sheetData>
    <row r="1" s="2" customFormat="1" ht="25.5" customHeight="1">
      <c r="A1" s="3" t="s">
        <v>10</v>
      </c>
    </row>
    <row r="3" ht="12" thickBot="1"/>
    <row r="4" spans="2:13" ht="36.75" thickBot="1">
      <c r="B4" s="57" t="s">
        <v>103</v>
      </c>
      <c r="C4" s="16" t="s">
        <v>12</v>
      </c>
      <c r="D4" s="71" t="s">
        <v>13</v>
      </c>
      <c r="E4" s="16" t="s">
        <v>71</v>
      </c>
      <c r="F4" s="16" t="s">
        <v>63</v>
      </c>
      <c r="G4" s="59" t="s">
        <v>217</v>
      </c>
      <c r="H4" s="59" t="s">
        <v>218</v>
      </c>
      <c r="I4" s="59" t="s">
        <v>227</v>
      </c>
      <c r="J4" s="148" t="s">
        <v>267</v>
      </c>
      <c r="K4" s="151" t="s">
        <v>255</v>
      </c>
      <c r="L4" s="151" t="s">
        <v>256</v>
      </c>
      <c r="M4" s="10" t="s">
        <v>251</v>
      </c>
    </row>
    <row r="5" spans="2:13" ht="12">
      <c r="B5" s="39" t="s">
        <v>93</v>
      </c>
      <c r="C5" s="75"/>
      <c r="D5" s="72"/>
      <c r="E5" s="60"/>
      <c r="F5" s="34">
        <f>D5*E5</f>
        <v>0</v>
      </c>
      <c r="G5" s="105"/>
      <c r="H5" s="109" t="str">
        <f>IF(G5=1,F5,IF(G5=2,F5/'Front material'!$B$24,"Enter Cur."))</f>
        <v>Enter Cur.</v>
      </c>
      <c r="I5" s="109">
        <f>IF(H5="Enter Cur.",0,H5*('Front material'!$B$26+1))</f>
        <v>0</v>
      </c>
      <c r="J5" s="81"/>
      <c r="K5" s="81"/>
      <c r="L5" s="81"/>
      <c r="M5" s="26">
        <f>I5*J5+I5*K5*$K$17</f>
        <v>0</v>
      </c>
    </row>
    <row r="6" spans="2:13" ht="12">
      <c r="B6" s="14" t="s">
        <v>94</v>
      </c>
      <c r="C6" s="76"/>
      <c r="D6" s="73"/>
      <c r="E6" s="61"/>
      <c r="F6" s="35">
        <f>D6*E6</f>
        <v>0</v>
      </c>
      <c r="G6" s="106"/>
      <c r="H6" s="35" t="str">
        <f>IF(G6=1,F6,IF(G6=2,F6/'Front material'!$B$24,"Enter Cur."))</f>
        <v>Enter Cur.</v>
      </c>
      <c r="I6" s="35">
        <f>IF(H6="Enter Cur.",0,H6*('Front material'!$B$26+1))</f>
        <v>0</v>
      </c>
      <c r="J6" s="82"/>
      <c r="K6" s="82"/>
      <c r="L6" s="82"/>
      <c r="M6" s="27">
        <f aca="true" t="shared" si="0" ref="M6:M13">I6*J6+I6*K6*$K$17</f>
        <v>0</v>
      </c>
    </row>
    <row r="7" spans="2:13" ht="12">
      <c r="B7" s="14" t="s">
        <v>95</v>
      </c>
      <c r="C7" s="76"/>
      <c r="D7" s="73"/>
      <c r="E7" s="61"/>
      <c r="F7" s="35">
        <f aca="true" t="shared" si="1" ref="F7:F13">D7*E7</f>
        <v>0</v>
      </c>
      <c r="G7" s="106"/>
      <c r="H7" s="35" t="str">
        <f>IF(G7=1,F7,IF(G7=2,F7/'Front material'!$B$24,"Enter Cur."))</f>
        <v>Enter Cur.</v>
      </c>
      <c r="I7" s="35">
        <f>IF(H7="Enter Cur.",0,H7*('Front material'!$B$26+1))</f>
        <v>0</v>
      </c>
      <c r="J7" s="82"/>
      <c r="K7" s="82"/>
      <c r="L7" s="82"/>
      <c r="M7" s="27">
        <f t="shared" si="0"/>
        <v>0</v>
      </c>
    </row>
    <row r="8" spans="2:13" ht="12">
      <c r="B8" s="14" t="s">
        <v>96</v>
      </c>
      <c r="C8" s="76"/>
      <c r="D8" s="73"/>
      <c r="E8" s="61"/>
      <c r="F8" s="35">
        <f t="shared" si="1"/>
        <v>0</v>
      </c>
      <c r="G8" s="106"/>
      <c r="H8" s="35" t="str">
        <f>IF(G8=1,F8,IF(G8=2,F8/'Front material'!$B$24,"Enter Cur."))</f>
        <v>Enter Cur.</v>
      </c>
      <c r="I8" s="35">
        <f>IF(H8="Enter Cur.",0,H8*('Front material'!$B$26+1))</f>
        <v>0</v>
      </c>
      <c r="J8" s="82"/>
      <c r="K8" s="82"/>
      <c r="L8" s="82"/>
      <c r="M8" s="27">
        <f t="shared" si="0"/>
        <v>0</v>
      </c>
    </row>
    <row r="9" spans="2:13" ht="12">
      <c r="B9" s="14" t="s">
        <v>97</v>
      </c>
      <c r="C9" s="76"/>
      <c r="D9" s="73"/>
      <c r="E9" s="61"/>
      <c r="F9" s="35">
        <f t="shared" si="1"/>
        <v>0</v>
      </c>
      <c r="G9" s="106"/>
      <c r="H9" s="35" t="str">
        <f>IF(G9=1,F9,IF(G9=2,F9/'Front material'!$B$24,"Enter Cur."))</f>
        <v>Enter Cur.</v>
      </c>
      <c r="I9" s="35">
        <f>IF(H9="Enter Cur.",0,H9*('Front material'!$B$26+1))</f>
        <v>0</v>
      </c>
      <c r="J9" s="82"/>
      <c r="K9" s="82"/>
      <c r="L9" s="82"/>
      <c r="M9" s="27">
        <f t="shared" si="0"/>
        <v>0</v>
      </c>
    </row>
    <row r="10" spans="2:13" ht="12">
      <c r="B10" s="14" t="s">
        <v>98</v>
      </c>
      <c r="C10" s="76"/>
      <c r="D10" s="73"/>
      <c r="E10" s="61"/>
      <c r="F10" s="35">
        <f t="shared" si="1"/>
        <v>0</v>
      </c>
      <c r="G10" s="61"/>
      <c r="H10" s="35" t="str">
        <f>IF(G10=1,F10,IF(G10=2,F10/'Front material'!$B$24,"Enter Cur."))</f>
        <v>Enter Cur.</v>
      </c>
      <c r="I10" s="35">
        <f>IF(H10="Enter Cur.",0,H10*('Front material'!$B$26+1))</f>
        <v>0</v>
      </c>
      <c r="J10" s="83"/>
      <c r="K10" s="83"/>
      <c r="L10" s="83"/>
      <c r="M10" s="27">
        <f t="shared" si="0"/>
        <v>0</v>
      </c>
    </row>
    <row r="11" spans="2:13" ht="12">
      <c r="B11" s="14" t="s">
        <v>99</v>
      </c>
      <c r="C11" s="76"/>
      <c r="D11" s="73"/>
      <c r="E11" s="61"/>
      <c r="F11" s="35">
        <f t="shared" si="1"/>
        <v>0</v>
      </c>
      <c r="G11" s="61"/>
      <c r="H11" s="35" t="str">
        <f>IF(G11=1,F11,IF(G11=2,F11/'Front material'!$B$24,"Enter Cur."))</f>
        <v>Enter Cur.</v>
      </c>
      <c r="I11" s="35">
        <f>IF(H11="Enter Cur.",0,H11*('Front material'!$B$26+1))</f>
        <v>0</v>
      </c>
      <c r="J11" s="83"/>
      <c r="K11" s="83"/>
      <c r="L11" s="83"/>
      <c r="M11" s="27">
        <f t="shared" si="0"/>
        <v>0</v>
      </c>
    </row>
    <row r="12" spans="2:13" ht="12">
      <c r="B12" s="14" t="s">
        <v>100</v>
      </c>
      <c r="C12" s="76"/>
      <c r="D12" s="73"/>
      <c r="E12" s="61"/>
      <c r="F12" s="35">
        <f t="shared" si="1"/>
        <v>0</v>
      </c>
      <c r="G12" s="61"/>
      <c r="H12" s="35" t="str">
        <f>IF(G12=1,F12,IF(G12=2,F12/'Front material'!$B$24,"Enter Cur."))</f>
        <v>Enter Cur.</v>
      </c>
      <c r="I12" s="35">
        <f>IF(H12="Enter Cur.",0,H12*('Front material'!$B$26+1))</f>
        <v>0</v>
      </c>
      <c r="J12" s="83"/>
      <c r="K12" s="83"/>
      <c r="L12" s="83"/>
      <c r="M12" s="27">
        <f t="shared" si="0"/>
        <v>0</v>
      </c>
    </row>
    <row r="13" spans="2:13" ht="12">
      <c r="B13" s="14" t="s">
        <v>101</v>
      </c>
      <c r="C13" s="76"/>
      <c r="D13" s="73"/>
      <c r="E13" s="61"/>
      <c r="F13" s="35">
        <f t="shared" si="1"/>
        <v>0</v>
      </c>
      <c r="G13" s="61"/>
      <c r="H13" s="35" t="str">
        <f>IF(G13=1,F13,IF(G13=2,F13/'Front material'!$B$24,"Enter Cur."))</f>
        <v>Enter Cur.</v>
      </c>
      <c r="I13" s="35">
        <f>IF(H13="Enter Cur.",0,H13*('Front material'!$B$26+1))</f>
        <v>0</v>
      </c>
      <c r="J13" s="61"/>
      <c r="K13" s="61"/>
      <c r="L13" s="43"/>
      <c r="M13" s="27">
        <f t="shared" si="0"/>
        <v>0</v>
      </c>
    </row>
    <row r="14" spans="2:13" ht="12" thickBot="1">
      <c r="B14" s="40" t="s">
        <v>102</v>
      </c>
      <c r="C14" s="63"/>
      <c r="D14" s="74"/>
      <c r="E14" s="62"/>
      <c r="F14" s="36">
        <f>D14*E14</f>
        <v>0</v>
      </c>
      <c r="G14" s="62"/>
      <c r="H14" s="36" t="str">
        <f>IF(G14=1,F14,IF(G14=2,F14/'Front material'!$B$24,"Enter Cur."))</f>
        <v>Enter Cur.</v>
      </c>
      <c r="I14" s="36">
        <f>IF(H14="Enter Cur.",0,H14*('Front material'!$B$26+1))</f>
        <v>0</v>
      </c>
      <c r="J14" s="62"/>
      <c r="K14" s="62"/>
      <c r="L14" s="44"/>
      <c r="M14" s="27">
        <f>I14*J14+I14*K14*$K$17</f>
        <v>0</v>
      </c>
    </row>
    <row r="15" spans="2:13" ht="12" thickBot="1">
      <c r="B15" s="7"/>
      <c r="C15" s="7"/>
      <c r="D15" s="7"/>
      <c r="E15" s="7"/>
      <c r="F15" s="7"/>
      <c r="G15" s="7"/>
      <c r="H15" s="7"/>
      <c r="I15" s="7"/>
      <c r="J15" s="7"/>
      <c r="K15" s="7"/>
      <c r="L15" s="37" t="s">
        <v>264</v>
      </c>
      <c r="M15" s="29">
        <f>SUM(M5:M14)</f>
        <v>0</v>
      </c>
    </row>
    <row r="16" ht="12" thickBot="1"/>
    <row r="17" spans="10:11" ht="12" thickBot="1">
      <c r="J17" s="37" t="s">
        <v>257</v>
      </c>
      <c r="K17" s="152">
        <f>'Front material'!$B$27</f>
        <v>0</v>
      </c>
    </row>
    <row r="18" ht="12">
      <c r="K18" s="153" t="s">
        <v>258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7.00390625" style="0" customWidth="1"/>
    <col min="3" max="3" width="25.57421875" style="0" customWidth="1"/>
    <col min="4" max="6" width="12.421875" style="0" customWidth="1"/>
    <col min="7" max="7" width="10.421875" style="0" customWidth="1"/>
    <col min="8" max="8" width="15.28125" style="0" customWidth="1"/>
    <col min="10" max="10" width="12.8515625" style="0" customWidth="1"/>
    <col min="13" max="13" width="14.8515625" style="0" customWidth="1"/>
  </cols>
  <sheetData>
    <row r="1" s="2" customFormat="1" ht="25.5" customHeight="1">
      <c r="A1" s="3" t="s">
        <v>9</v>
      </c>
    </row>
    <row r="3" ht="12" thickBot="1"/>
    <row r="4" spans="2:13" ht="36.75" thickBot="1">
      <c r="B4" s="57" t="s">
        <v>103</v>
      </c>
      <c r="C4" s="16" t="s">
        <v>12</v>
      </c>
      <c r="D4" s="71" t="s">
        <v>13</v>
      </c>
      <c r="E4" s="16" t="s">
        <v>71</v>
      </c>
      <c r="F4" s="16" t="s">
        <v>63</v>
      </c>
      <c r="G4" s="59" t="s">
        <v>217</v>
      </c>
      <c r="H4" s="59" t="s">
        <v>218</v>
      </c>
      <c r="I4" s="59" t="s">
        <v>227</v>
      </c>
      <c r="J4" s="148" t="s">
        <v>267</v>
      </c>
      <c r="K4" s="151" t="s">
        <v>255</v>
      </c>
      <c r="L4" s="151" t="s">
        <v>256</v>
      </c>
      <c r="M4" s="10" t="s">
        <v>251</v>
      </c>
    </row>
    <row r="5" spans="2:13" ht="12">
      <c r="B5" s="39" t="s">
        <v>112</v>
      </c>
      <c r="C5" s="75"/>
      <c r="D5" s="72"/>
      <c r="E5" s="60"/>
      <c r="F5" s="34">
        <f>D5*E5</f>
        <v>0</v>
      </c>
      <c r="G5" s="105"/>
      <c r="H5" s="109" t="str">
        <f>IF(G5=1,F5,IF(G5=2,F5/'Front material'!$B$24,"Enter Cur."))</f>
        <v>Enter Cur.</v>
      </c>
      <c r="I5" s="109">
        <f>IF(H5="Enter Cur.",0,H5*('Front material'!$B$26+1))</f>
        <v>0</v>
      </c>
      <c r="J5" s="81"/>
      <c r="K5" s="81"/>
      <c r="L5" s="81"/>
      <c r="M5" s="26">
        <f>I5*J5+I5*K5*$K$17</f>
        <v>0</v>
      </c>
    </row>
    <row r="6" spans="2:13" ht="12">
      <c r="B6" s="14" t="s">
        <v>113</v>
      </c>
      <c r="C6" s="76"/>
      <c r="D6" s="73"/>
      <c r="E6" s="61"/>
      <c r="F6" s="35">
        <f>D6*E6</f>
        <v>0</v>
      </c>
      <c r="G6" s="106"/>
      <c r="H6" s="35" t="str">
        <f>IF(G6=1,F6,IF(G6=2,F6/'Front material'!$B$24,"Enter Cur."))</f>
        <v>Enter Cur.</v>
      </c>
      <c r="I6" s="35">
        <f>IF(H6="Enter Cur.",0,H6*('Front material'!$B$26+1))</f>
        <v>0</v>
      </c>
      <c r="J6" s="82"/>
      <c r="K6" s="82"/>
      <c r="L6" s="82"/>
      <c r="M6" s="27">
        <f aca="true" t="shared" si="0" ref="M6:M13">I6*J6+I6*K6*$K$17</f>
        <v>0</v>
      </c>
    </row>
    <row r="7" spans="2:13" ht="12">
      <c r="B7" s="14" t="s">
        <v>114</v>
      </c>
      <c r="C7" s="76"/>
      <c r="D7" s="73"/>
      <c r="E7" s="61"/>
      <c r="F7" s="35">
        <f aca="true" t="shared" si="1" ref="F7:F13">D7*E7</f>
        <v>0</v>
      </c>
      <c r="G7" s="106"/>
      <c r="H7" s="35" t="str">
        <f>IF(G7=1,F7,IF(G7=2,F7/'Front material'!$B$24,"Enter Cur."))</f>
        <v>Enter Cur.</v>
      </c>
      <c r="I7" s="35">
        <f>IF(H7="Enter Cur.",0,H7*('Front material'!$B$26+1))</f>
        <v>0</v>
      </c>
      <c r="J7" s="82"/>
      <c r="K7" s="82"/>
      <c r="L7" s="82"/>
      <c r="M7" s="27">
        <f t="shared" si="0"/>
        <v>0</v>
      </c>
    </row>
    <row r="8" spans="2:13" ht="12">
      <c r="B8" s="14" t="s">
        <v>115</v>
      </c>
      <c r="C8" s="76"/>
      <c r="D8" s="73"/>
      <c r="E8" s="61"/>
      <c r="F8" s="35">
        <f t="shared" si="1"/>
        <v>0</v>
      </c>
      <c r="G8" s="106"/>
      <c r="H8" s="35" t="str">
        <f>IF(G8=1,F8,IF(G8=2,F8/'Front material'!$B$24,"Enter Cur."))</f>
        <v>Enter Cur.</v>
      </c>
      <c r="I8" s="35">
        <f>IF(H8="Enter Cur.",0,H8*('Front material'!$B$26+1))</f>
        <v>0</v>
      </c>
      <c r="J8" s="82"/>
      <c r="K8" s="82"/>
      <c r="L8" s="82"/>
      <c r="M8" s="27">
        <f t="shared" si="0"/>
        <v>0</v>
      </c>
    </row>
    <row r="9" spans="2:13" ht="12">
      <c r="B9" s="14" t="s">
        <v>116</v>
      </c>
      <c r="C9" s="76"/>
      <c r="D9" s="73"/>
      <c r="E9" s="61"/>
      <c r="F9" s="35">
        <f t="shared" si="1"/>
        <v>0</v>
      </c>
      <c r="G9" s="106"/>
      <c r="H9" s="35" t="str">
        <f>IF(G9=1,F9,IF(G9=2,F9/'Front material'!$B$24,"Enter Cur."))</f>
        <v>Enter Cur.</v>
      </c>
      <c r="I9" s="35">
        <f>IF(H9="Enter Cur.",0,H9*('Front material'!$B$26+1))</f>
        <v>0</v>
      </c>
      <c r="J9" s="82"/>
      <c r="K9" s="82"/>
      <c r="L9" s="82"/>
      <c r="M9" s="27">
        <f t="shared" si="0"/>
        <v>0</v>
      </c>
    </row>
    <row r="10" spans="2:13" ht="12">
      <c r="B10" s="14" t="s">
        <v>117</v>
      </c>
      <c r="C10" s="76"/>
      <c r="D10" s="73"/>
      <c r="E10" s="61"/>
      <c r="F10" s="35">
        <f t="shared" si="1"/>
        <v>0</v>
      </c>
      <c r="G10" s="61"/>
      <c r="H10" s="35" t="str">
        <f>IF(G10=1,F10,IF(G10=2,F10/'Front material'!$B$24,"Enter Cur."))</f>
        <v>Enter Cur.</v>
      </c>
      <c r="I10" s="35">
        <f>IF(H10="Enter Cur.",0,H10*('Front material'!$B$26+1))</f>
        <v>0</v>
      </c>
      <c r="J10" s="83"/>
      <c r="K10" s="83"/>
      <c r="L10" s="83"/>
      <c r="M10" s="27">
        <f t="shared" si="0"/>
        <v>0</v>
      </c>
    </row>
    <row r="11" spans="2:13" ht="12">
      <c r="B11" s="14" t="s">
        <v>118</v>
      </c>
      <c r="C11" s="76"/>
      <c r="D11" s="73"/>
      <c r="E11" s="61"/>
      <c r="F11" s="35">
        <f t="shared" si="1"/>
        <v>0</v>
      </c>
      <c r="G11" s="61"/>
      <c r="H11" s="35" t="str">
        <f>IF(G11=1,F11,IF(G11=2,F11/'Front material'!$B$24,"Enter Cur."))</f>
        <v>Enter Cur.</v>
      </c>
      <c r="I11" s="35">
        <f>IF(H11="Enter Cur.",0,H11*('Front material'!$B$26+1))</f>
        <v>0</v>
      </c>
      <c r="J11" s="83"/>
      <c r="K11" s="83"/>
      <c r="L11" s="83"/>
      <c r="M11" s="27">
        <f t="shared" si="0"/>
        <v>0</v>
      </c>
    </row>
    <row r="12" spans="2:13" ht="12">
      <c r="B12" s="14" t="s">
        <v>119</v>
      </c>
      <c r="C12" s="76"/>
      <c r="D12" s="73"/>
      <c r="E12" s="61"/>
      <c r="F12" s="35">
        <f t="shared" si="1"/>
        <v>0</v>
      </c>
      <c r="G12" s="61"/>
      <c r="H12" s="35" t="str">
        <f>IF(G12=1,F12,IF(G12=2,F12/'Front material'!$B$24,"Enter Cur."))</f>
        <v>Enter Cur.</v>
      </c>
      <c r="I12" s="35">
        <f>IF(H12="Enter Cur.",0,H12*('Front material'!$B$26+1))</f>
        <v>0</v>
      </c>
      <c r="J12" s="83"/>
      <c r="K12" s="83"/>
      <c r="L12" s="83"/>
      <c r="M12" s="27">
        <f t="shared" si="0"/>
        <v>0</v>
      </c>
    </row>
    <row r="13" spans="2:13" ht="12">
      <c r="B13" s="14" t="s">
        <v>120</v>
      </c>
      <c r="C13" s="76"/>
      <c r="D13" s="73"/>
      <c r="E13" s="61"/>
      <c r="F13" s="35">
        <f t="shared" si="1"/>
        <v>0</v>
      </c>
      <c r="G13" s="61"/>
      <c r="H13" s="35" t="str">
        <f>IF(G13=1,F13,IF(G13=2,F13/'Front material'!$B$24,"Enter Cur."))</f>
        <v>Enter Cur.</v>
      </c>
      <c r="I13" s="35">
        <f>IF(H13="Enter Cur.",0,H13*('Front material'!$B$26+1))</f>
        <v>0</v>
      </c>
      <c r="J13" s="61"/>
      <c r="K13" s="61"/>
      <c r="L13" s="43"/>
      <c r="M13" s="27">
        <f t="shared" si="0"/>
        <v>0</v>
      </c>
    </row>
    <row r="14" spans="2:13" ht="12" thickBot="1">
      <c r="B14" s="40" t="s">
        <v>121</v>
      </c>
      <c r="C14" s="63"/>
      <c r="D14" s="74"/>
      <c r="E14" s="62"/>
      <c r="F14" s="36">
        <f>D14*E14</f>
        <v>0</v>
      </c>
      <c r="G14" s="62"/>
      <c r="H14" s="36" t="str">
        <f>IF(G14=1,F14,IF(G14=2,F14/'Front material'!$B$24,"Enter Cur."))</f>
        <v>Enter Cur.</v>
      </c>
      <c r="I14" s="36">
        <f>IF(H14="Enter Cur.",0,H14*('Front material'!$B$26+1))</f>
        <v>0</v>
      </c>
      <c r="J14" s="62"/>
      <c r="K14" s="62"/>
      <c r="L14" s="44"/>
      <c r="M14" s="27">
        <f>I14*J14+I14*K14*$K$17</f>
        <v>0</v>
      </c>
    </row>
    <row r="15" spans="2:13" ht="12" thickBot="1">
      <c r="B15" s="7"/>
      <c r="C15" s="7"/>
      <c r="D15" s="7"/>
      <c r="E15" s="7"/>
      <c r="F15" s="7"/>
      <c r="G15" s="7"/>
      <c r="H15" s="7"/>
      <c r="I15" s="7"/>
      <c r="J15" s="7"/>
      <c r="K15" s="7"/>
      <c r="L15" s="37" t="s">
        <v>265</v>
      </c>
      <c r="M15" s="29">
        <f>SUM(M5:M14)</f>
        <v>0</v>
      </c>
    </row>
    <row r="16" ht="12" thickBot="1"/>
    <row r="17" spans="10:11" ht="12" thickBot="1">
      <c r="J17" s="37" t="s">
        <v>257</v>
      </c>
      <c r="K17" s="152">
        <f>'Front material'!$B$27</f>
        <v>0</v>
      </c>
    </row>
    <row r="18" ht="12">
      <c r="K18" s="153" t="s">
        <v>258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D1">
      <selection activeCell="P17" sqref="P17:Q18"/>
    </sheetView>
  </sheetViews>
  <sheetFormatPr defaultColWidth="9.140625" defaultRowHeight="12.75"/>
  <cols>
    <col min="2" max="2" width="7.00390625" style="0" customWidth="1"/>
    <col min="3" max="3" width="25.57421875" style="0" customWidth="1"/>
    <col min="4" max="4" width="10.7109375" style="0" customWidth="1"/>
    <col min="5" max="5" width="11.28125" style="0" customWidth="1"/>
    <col min="6" max="6" width="9.421875" style="0" customWidth="1"/>
    <col min="7" max="7" width="12.57421875" style="0" customWidth="1"/>
    <col min="8" max="15" width="9.421875" style="0" customWidth="1"/>
    <col min="16" max="17" width="12.28125" style="0" customWidth="1"/>
    <col min="19" max="19" width="14.421875" style="0" customWidth="1"/>
  </cols>
  <sheetData>
    <row r="1" s="2" customFormat="1" ht="25.5" customHeight="1" thickBot="1">
      <c r="A1" s="3" t="s">
        <v>8</v>
      </c>
    </row>
    <row r="2" spans="3:5" ht="12" thickBot="1">
      <c r="C2" s="37" t="s">
        <v>136</v>
      </c>
      <c r="D2" s="37"/>
      <c r="E2" s="86">
        <v>0.03</v>
      </c>
    </row>
    <row r="3" ht="12" thickBot="1"/>
    <row r="4" spans="2:19" ht="31.5" thickBot="1">
      <c r="B4" s="57" t="s">
        <v>103</v>
      </c>
      <c r="C4" s="16" t="s">
        <v>12</v>
      </c>
      <c r="D4" s="16" t="s">
        <v>228</v>
      </c>
      <c r="E4" s="16" t="s">
        <v>71</v>
      </c>
      <c r="F4" s="16" t="s">
        <v>13</v>
      </c>
      <c r="G4" s="16" t="s">
        <v>63</v>
      </c>
      <c r="H4" s="123" t="s">
        <v>229</v>
      </c>
      <c r="I4" s="122" t="s">
        <v>230</v>
      </c>
      <c r="J4" s="16" t="s">
        <v>132</v>
      </c>
      <c r="K4" s="16" t="s">
        <v>133</v>
      </c>
      <c r="L4" s="16" t="s">
        <v>134</v>
      </c>
      <c r="M4" s="16" t="s">
        <v>135</v>
      </c>
      <c r="N4" s="16" t="s">
        <v>211</v>
      </c>
      <c r="O4" s="16" t="s">
        <v>231</v>
      </c>
      <c r="P4" s="148" t="s">
        <v>267</v>
      </c>
      <c r="Q4" s="151" t="s">
        <v>255</v>
      </c>
      <c r="R4" s="151" t="s">
        <v>256</v>
      </c>
      <c r="S4" s="10" t="s">
        <v>251</v>
      </c>
    </row>
    <row r="5" spans="2:19" ht="12">
      <c r="B5" s="39" t="s">
        <v>122</v>
      </c>
      <c r="C5" s="75"/>
      <c r="D5" s="119"/>
      <c r="E5" s="20"/>
      <c r="F5" s="87"/>
      <c r="G5" s="34">
        <f>E5*F5</f>
        <v>0</v>
      </c>
      <c r="H5" s="105"/>
      <c r="I5" s="124"/>
      <c r="J5" s="141">
        <f>IF(H5=0,0,G5/H5*(1+I5))</f>
        <v>0</v>
      </c>
      <c r="K5" s="48">
        <v>5</v>
      </c>
      <c r="L5" s="93">
        <f>(1-1/(1+$E$2)^K5)*$E$2^-1</f>
        <v>4.57970718719453</v>
      </c>
      <c r="M5" s="34">
        <f>IF(L5=0,0,J5/L5)</f>
        <v>0</v>
      </c>
      <c r="N5" s="128">
        <v>1</v>
      </c>
      <c r="O5" s="34">
        <f>M5*N5</f>
        <v>0</v>
      </c>
      <c r="P5" s="81"/>
      <c r="Q5" s="81"/>
      <c r="R5" s="81"/>
      <c r="S5" s="26">
        <f>O5*P5+O5*Q5*$Q$17</f>
        <v>0</v>
      </c>
    </row>
    <row r="6" spans="2:19" ht="12">
      <c r="B6" s="14" t="s">
        <v>123</v>
      </c>
      <c r="C6" s="76"/>
      <c r="D6" s="120"/>
      <c r="E6" s="22"/>
      <c r="F6" s="88"/>
      <c r="G6" s="35">
        <f aca="true" t="shared" si="0" ref="G6:G14">E6*F6</f>
        <v>0</v>
      </c>
      <c r="H6" s="106"/>
      <c r="I6" s="125"/>
      <c r="J6" s="142">
        <f aca="true" t="shared" si="1" ref="J6:J14">IF(H6=0,0,G6/H6*(1+I6))</f>
        <v>0</v>
      </c>
      <c r="K6" s="47">
        <v>5</v>
      </c>
      <c r="L6" s="94">
        <f aca="true" t="shared" si="2" ref="L6:L14">(1-1/(1+$E$2)^K6)*$E$2^-1</f>
        <v>4.57970718719453</v>
      </c>
      <c r="M6" s="35">
        <f aca="true" t="shared" si="3" ref="M6:M14">IF(L6=0,0,J6/L6)</f>
        <v>0</v>
      </c>
      <c r="N6" s="129">
        <v>1</v>
      </c>
      <c r="O6" s="35">
        <f aca="true" t="shared" si="4" ref="O6:O14">M6*N6</f>
        <v>0</v>
      </c>
      <c r="P6" s="82"/>
      <c r="Q6" s="82"/>
      <c r="R6" s="82"/>
      <c r="S6" s="27">
        <f aca="true" t="shared" si="5" ref="S6:S14">O6*P6+O6*Q6*$Q$17</f>
        <v>0</v>
      </c>
    </row>
    <row r="7" spans="2:19" ht="12">
      <c r="B7" s="14" t="s">
        <v>124</v>
      </c>
      <c r="C7" s="76"/>
      <c r="D7" s="120"/>
      <c r="E7" s="22"/>
      <c r="F7" s="88"/>
      <c r="G7" s="35">
        <f t="shared" si="0"/>
        <v>0</v>
      </c>
      <c r="H7" s="106"/>
      <c r="I7" s="125"/>
      <c r="J7" s="142">
        <f t="shared" si="1"/>
        <v>0</v>
      </c>
      <c r="K7" s="47">
        <v>5</v>
      </c>
      <c r="L7" s="94">
        <f t="shared" si="2"/>
        <v>4.57970718719453</v>
      </c>
      <c r="M7" s="35">
        <f t="shared" si="3"/>
        <v>0</v>
      </c>
      <c r="N7" s="129">
        <v>1</v>
      </c>
      <c r="O7" s="35">
        <f t="shared" si="4"/>
        <v>0</v>
      </c>
      <c r="P7" s="82"/>
      <c r="Q7" s="82"/>
      <c r="R7" s="82"/>
      <c r="S7" s="27">
        <f t="shared" si="5"/>
        <v>0</v>
      </c>
    </row>
    <row r="8" spans="2:19" ht="12">
      <c r="B8" s="14" t="s">
        <v>125</v>
      </c>
      <c r="C8" s="76"/>
      <c r="D8" s="120"/>
      <c r="E8" s="22"/>
      <c r="F8" s="88"/>
      <c r="G8" s="35">
        <f t="shared" si="0"/>
        <v>0</v>
      </c>
      <c r="H8" s="106"/>
      <c r="I8" s="125"/>
      <c r="J8" s="142">
        <f t="shared" si="1"/>
        <v>0</v>
      </c>
      <c r="K8" s="47">
        <v>5</v>
      </c>
      <c r="L8" s="94">
        <f t="shared" si="2"/>
        <v>4.57970718719453</v>
      </c>
      <c r="M8" s="35">
        <f t="shared" si="3"/>
        <v>0</v>
      </c>
      <c r="N8" s="129">
        <v>1</v>
      </c>
      <c r="O8" s="35">
        <f t="shared" si="4"/>
        <v>0</v>
      </c>
      <c r="P8" s="82"/>
      <c r="Q8" s="82"/>
      <c r="R8" s="82"/>
      <c r="S8" s="27">
        <f t="shared" si="5"/>
        <v>0</v>
      </c>
    </row>
    <row r="9" spans="2:19" ht="12">
      <c r="B9" s="14" t="s">
        <v>126</v>
      </c>
      <c r="C9" s="76"/>
      <c r="D9" s="120"/>
      <c r="E9" s="22"/>
      <c r="F9" s="88"/>
      <c r="G9" s="35">
        <f t="shared" si="0"/>
        <v>0</v>
      </c>
      <c r="H9" s="106"/>
      <c r="I9" s="125"/>
      <c r="J9" s="142">
        <f t="shared" si="1"/>
        <v>0</v>
      </c>
      <c r="K9" s="47">
        <v>5</v>
      </c>
      <c r="L9" s="94">
        <f t="shared" si="2"/>
        <v>4.57970718719453</v>
      </c>
      <c r="M9" s="35">
        <f t="shared" si="3"/>
        <v>0</v>
      </c>
      <c r="N9" s="129">
        <v>1</v>
      </c>
      <c r="O9" s="35">
        <f t="shared" si="4"/>
        <v>0</v>
      </c>
      <c r="P9" s="82"/>
      <c r="Q9" s="82"/>
      <c r="R9" s="82"/>
      <c r="S9" s="27">
        <f t="shared" si="5"/>
        <v>0</v>
      </c>
    </row>
    <row r="10" spans="2:19" ht="12">
      <c r="B10" s="14" t="s">
        <v>127</v>
      </c>
      <c r="C10" s="76"/>
      <c r="D10" s="120"/>
      <c r="E10" s="22"/>
      <c r="F10" s="88"/>
      <c r="G10" s="35">
        <f t="shared" si="0"/>
        <v>0</v>
      </c>
      <c r="H10" s="61"/>
      <c r="I10" s="126"/>
      <c r="J10" s="142">
        <f t="shared" si="1"/>
        <v>0</v>
      </c>
      <c r="K10" s="47">
        <v>5</v>
      </c>
      <c r="L10" s="94">
        <f t="shared" si="2"/>
        <v>4.57970718719453</v>
      </c>
      <c r="M10" s="35">
        <f t="shared" si="3"/>
        <v>0</v>
      </c>
      <c r="N10" s="129">
        <v>1</v>
      </c>
      <c r="O10" s="35">
        <f t="shared" si="4"/>
        <v>0</v>
      </c>
      <c r="P10" s="83"/>
      <c r="Q10" s="83"/>
      <c r="R10" s="83"/>
      <c r="S10" s="27">
        <f t="shared" si="5"/>
        <v>0</v>
      </c>
    </row>
    <row r="11" spans="2:19" ht="12">
      <c r="B11" s="14" t="s">
        <v>128</v>
      </c>
      <c r="C11" s="76"/>
      <c r="D11" s="120"/>
      <c r="E11" s="22"/>
      <c r="F11" s="88"/>
      <c r="G11" s="35">
        <f t="shared" si="0"/>
        <v>0</v>
      </c>
      <c r="H11" s="61"/>
      <c r="I11" s="126"/>
      <c r="J11" s="142">
        <f t="shared" si="1"/>
        <v>0</v>
      </c>
      <c r="K11" s="47">
        <v>5</v>
      </c>
      <c r="L11" s="94">
        <f t="shared" si="2"/>
        <v>4.57970718719453</v>
      </c>
      <c r="M11" s="35">
        <f t="shared" si="3"/>
        <v>0</v>
      </c>
      <c r="N11" s="129">
        <v>1</v>
      </c>
      <c r="O11" s="35">
        <f t="shared" si="4"/>
        <v>0</v>
      </c>
      <c r="P11" s="83"/>
      <c r="Q11" s="83"/>
      <c r="R11" s="83"/>
      <c r="S11" s="27">
        <f t="shared" si="5"/>
        <v>0</v>
      </c>
    </row>
    <row r="12" spans="2:19" ht="12">
      <c r="B12" s="14" t="s">
        <v>129</v>
      </c>
      <c r="C12" s="76"/>
      <c r="D12" s="120"/>
      <c r="E12" s="22"/>
      <c r="F12" s="88"/>
      <c r="G12" s="35">
        <f t="shared" si="0"/>
        <v>0</v>
      </c>
      <c r="H12" s="61"/>
      <c r="I12" s="126"/>
      <c r="J12" s="142">
        <f t="shared" si="1"/>
        <v>0</v>
      </c>
      <c r="K12" s="47">
        <v>5</v>
      </c>
      <c r="L12" s="94">
        <f t="shared" si="2"/>
        <v>4.57970718719453</v>
      </c>
      <c r="M12" s="35">
        <f t="shared" si="3"/>
        <v>0</v>
      </c>
      <c r="N12" s="129">
        <v>1</v>
      </c>
      <c r="O12" s="35">
        <f t="shared" si="4"/>
        <v>0</v>
      </c>
      <c r="P12" s="83"/>
      <c r="Q12" s="83"/>
      <c r="R12" s="83"/>
      <c r="S12" s="27">
        <f t="shared" si="5"/>
        <v>0</v>
      </c>
    </row>
    <row r="13" spans="2:19" ht="12">
      <c r="B13" s="14" t="s">
        <v>130</v>
      </c>
      <c r="C13" s="76"/>
      <c r="D13" s="120"/>
      <c r="E13" s="22"/>
      <c r="F13" s="88"/>
      <c r="G13" s="35">
        <f t="shared" si="0"/>
        <v>0</v>
      </c>
      <c r="H13" s="61"/>
      <c r="I13" s="126"/>
      <c r="J13" s="142">
        <f t="shared" si="1"/>
        <v>0</v>
      </c>
      <c r="K13" s="47">
        <v>5</v>
      </c>
      <c r="L13" s="94">
        <f t="shared" si="2"/>
        <v>4.57970718719453</v>
      </c>
      <c r="M13" s="35">
        <f t="shared" si="3"/>
        <v>0</v>
      </c>
      <c r="N13" s="129">
        <v>1</v>
      </c>
      <c r="O13" s="35">
        <f t="shared" si="4"/>
        <v>0</v>
      </c>
      <c r="P13" s="61"/>
      <c r="Q13" s="61"/>
      <c r="R13" s="43"/>
      <c r="S13" s="27">
        <f t="shared" si="5"/>
        <v>0</v>
      </c>
    </row>
    <row r="14" spans="2:19" ht="12" thickBot="1">
      <c r="B14" s="40" t="s">
        <v>131</v>
      </c>
      <c r="C14" s="63"/>
      <c r="D14" s="121"/>
      <c r="E14" s="24"/>
      <c r="F14" s="89"/>
      <c r="G14" s="36">
        <f t="shared" si="0"/>
        <v>0</v>
      </c>
      <c r="H14" s="62"/>
      <c r="I14" s="127"/>
      <c r="J14" s="144">
        <f t="shared" si="1"/>
        <v>0</v>
      </c>
      <c r="K14" s="51">
        <v>5</v>
      </c>
      <c r="L14" s="95">
        <f t="shared" si="2"/>
        <v>4.57970718719453</v>
      </c>
      <c r="M14" s="36">
        <f t="shared" si="3"/>
        <v>0</v>
      </c>
      <c r="N14" s="130">
        <v>1</v>
      </c>
      <c r="O14" s="36">
        <f t="shared" si="4"/>
        <v>0</v>
      </c>
      <c r="P14" s="62"/>
      <c r="Q14" s="62"/>
      <c r="R14" s="44"/>
      <c r="S14" s="27">
        <f t="shared" si="5"/>
        <v>0</v>
      </c>
    </row>
    <row r="15" spans="2:19" ht="12" thickBot="1">
      <c r="B15" s="7"/>
      <c r="C15" s="7"/>
      <c r="D15" t="s">
        <v>212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37" t="s">
        <v>266</v>
      </c>
      <c r="S15" s="29">
        <f>SUM(S5:S14)</f>
        <v>0</v>
      </c>
    </row>
    <row r="16" ht="12" thickBot="1">
      <c r="D16" t="s">
        <v>213</v>
      </c>
    </row>
    <row r="17" spans="16:17" ht="12" thickBot="1">
      <c r="P17" s="37" t="s">
        <v>257</v>
      </c>
      <c r="Q17" s="152">
        <f>'Front material'!$B$27</f>
        <v>0</v>
      </c>
    </row>
    <row r="18" ht="12">
      <c r="Q18" s="153" t="s">
        <v>258</v>
      </c>
    </row>
    <row r="24" ht="12">
      <c r="M24" s="131"/>
    </row>
  </sheetData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Centers for Disease Control &amp;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NCHSTP_Guest</dc:creator>
  <cp:keywords/>
  <dc:description/>
  <cp:lastModifiedBy>Monisha</cp:lastModifiedBy>
  <dcterms:created xsi:type="dcterms:W3CDTF">2005-11-21T05:34:34Z</dcterms:created>
  <dcterms:modified xsi:type="dcterms:W3CDTF">2016-10-09T21:54:59Z</dcterms:modified>
  <cp:category/>
  <cp:version/>
  <cp:contentType/>
  <cp:contentStatus/>
</cp:coreProperties>
</file>