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efaultThemeVersion="124226"/>
  <mc:AlternateContent xmlns:mc="http://schemas.openxmlformats.org/markup-compatibility/2006">
    <mc:Choice Requires="x15">
      <x15ac:absPath xmlns:x15ac="http://schemas.microsoft.com/office/spreadsheetml/2010/11/ac" url="/Volumes/cfar_repository$/CRRC Files/Services/Service Costs and Fees/2018-2019/"/>
    </mc:Choice>
  </mc:AlternateContent>
  <xr:revisionPtr revIDLastSave="0" documentId="13_ncr:1_{B6B27F1F-11C9-584A-8B39-BFDDDA077DD3}" xr6:coauthVersionLast="36" xr6:coauthVersionMax="36" xr10:uidLastSave="{00000000-0000-0000-0000-000000000000}"/>
  <bookViews>
    <workbookView xWindow="0" yWindow="0" windowWidth="28800" windowHeight="18000" xr2:uid="{00000000-000D-0000-FFFF-FFFF00000000}"/>
  </bookViews>
  <sheets>
    <sheet name="Frozen Sample Fees Plasma" sheetId="1" r:id="rId1"/>
    <sheet name="Frozen Sample Fees PBMC" sheetId="4" r:id="rId2"/>
    <sheet name="Frozen Sample Fees Serum" sheetId="5" r:id="rId3"/>
    <sheet name="Sheet3" sheetId="3" r:id="rId4"/>
  </sheets>
  <calcPr calcId="162913"/>
</workbook>
</file>

<file path=xl/calcChain.xml><?xml version="1.0" encoding="utf-8"?>
<calcChain xmlns="http://schemas.openxmlformats.org/spreadsheetml/2006/main">
  <c r="C14" i="5" l="1"/>
  <c r="C12" i="5"/>
  <c r="C10" i="5"/>
  <c r="D10" i="5" s="1"/>
  <c r="C15" i="4"/>
  <c r="C13" i="4"/>
  <c r="C11" i="4"/>
  <c r="D11" i="4" s="1"/>
  <c r="C14" i="1"/>
  <c r="C12" i="1"/>
  <c r="C10" i="1"/>
  <c r="B14" i="5"/>
  <c r="D14" i="5"/>
  <c r="B12" i="5"/>
  <c r="D10" i="1"/>
  <c r="B15" i="4"/>
  <c r="B13" i="4"/>
  <c r="B12" i="1"/>
  <c r="D12" i="1" s="1"/>
  <c r="B14" i="1"/>
  <c r="D14" i="1" s="1"/>
  <c r="D16" i="1" l="1"/>
  <c r="D18" i="1" s="1"/>
  <c r="D15" i="4"/>
  <c r="D12" i="5"/>
  <c r="D13" i="4"/>
  <c r="D16" i="5"/>
  <c r="D18" i="5" s="1"/>
  <c r="D17" i="4"/>
  <c r="D19" i="4" s="1"/>
</calcChain>
</file>

<file path=xl/sharedStrings.xml><?xml version="1.0" encoding="utf-8"?>
<sst xmlns="http://schemas.openxmlformats.org/spreadsheetml/2006/main" count="57" uniqueCount="26">
  <si>
    <t>PBMC</t>
  </si>
  <si>
    <t>Plasma</t>
  </si>
  <si>
    <t>Specimen Collection and Processing</t>
  </si>
  <si>
    <t>Laboratory Batch Preparation</t>
  </si>
  <si>
    <t>Laboratory Fixed Shipment Preparation</t>
  </si>
  <si>
    <t>Comments</t>
  </si>
  <si>
    <t>Specimen Collection and Processing charge is per aliquot, and includes cost of FTE for identifying, enrolling and phlebotomizing patients, processing specimens, and supplies</t>
  </si>
  <si>
    <t>Sample Preparation charge is per batch of 40 aliquots, and includes FTE for identification of specimens (Program Manager), FTE for identifying storage location, retrieval of specimens (Lab Tech).</t>
  </si>
  <si>
    <t>Shipment Preparation charge is per shipping container (up to 486 aliquots plasma, or 243 aliquots PBMC), and includes cost of FTE for organizing, packaging and shipping, updating database (Lab Tech), shipping supplies.</t>
  </si>
  <si>
    <t>Description</t>
  </si>
  <si>
    <t>Total</t>
  </si>
  <si>
    <t>Qty</t>
  </si>
  <si>
    <t>Unit Price</t>
  </si>
  <si>
    <t>Plasma Aliquots</t>
  </si>
  <si>
    <t>Batch Prep</t>
  </si>
  <si>
    <t>Fixed Prep</t>
  </si>
  <si>
    <t>Per Aliquot</t>
  </si>
  <si>
    <t>Sample Preparation charge is per batch of 40 aliquots, and includes FTE for identification and requesting of specimens, identification of  specimen storage location, and updates to specimen database.</t>
  </si>
  <si>
    <t>Specimen Collection and Processing charge is per aliquot, and includes cost of FTE for identifying, enrolling and phlebotomizing patients, processing specimens, and supplies.</t>
  </si>
  <si>
    <t>PBMC Aliquots</t>
  </si>
  <si>
    <t>Serum Aliquots</t>
  </si>
  <si>
    <t>Note: Each PBMC aliquot contains 5 million cells</t>
  </si>
  <si>
    <t>Shipment Preparation charge is per shipping container (up to 486 aliquots plasma or serum, or 243 aliquots PBMC), and includes cost of FTE for organizing, packaging and shipping, updating database (Lab Tech), shipping supplies.</t>
  </si>
  <si>
    <t>Note: Each aliquot contains 1.5 mL plasma</t>
  </si>
  <si>
    <t>Note: Each aliquot contains 0.5 mL serum</t>
  </si>
  <si>
    <t>Shipment Preparation charge is per shipping container (up to 243 aliquots PBMC), and includes cost of FTE for retrieval of specimens, organizing and packaging, shipping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</si>
</sst>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 x14ac:knownFonts="1">
    <font>
      <sz val="11"/>
      <color theme="1"/>
      <name val="Calibri"/>
      <family val="2"/>
      <scheme val="minor"/>
    </font>
    <font>
      <b/>
      <sz val="10"/>
      <name val="Arial"/>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wrapText="1"/>
    </xf>
    <xf numFmtId="164" fontId="0" fillId="0" borderId="0" xfId="0" applyNumberFormat="1"/>
    <xf numFmtId="0" fontId="0" fillId="0" borderId="1" xfId="0" applyBorder="1" applyAlignment="1">
      <alignment wrapText="1"/>
    </xf>
    <xf numFmtId="0" fontId="0" fillId="0" borderId="3" xfId="0" applyBorder="1"/>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left" vertical="center"/>
    </xf>
    <xf numFmtId="164" fontId="0" fillId="0" borderId="14" xfId="0" applyNumberFormat="1" applyBorder="1"/>
    <xf numFmtId="0" fontId="0" fillId="0" borderId="18" xfId="0" applyBorder="1" applyAlignment="1">
      <alignment wrapText="1"/>
    </xf>
    <xf numFmtId="164" fontId="0" fillId="0" borderId="17" xfId="0" applyNumberFormat="1" applyBorder="1"/>
    <xf numFmtId="44" fontId="0" fillId="0" borderId="14" xfId="0" applyNumberFormat="1" applyBorder="1" applyAlignment="1">
      <alignment horizontal="right" vertical="center"/>
    </xf>
    <xf numFmtId="164" fontId="0" fillId="0" borderId="16" xfId="0" applyNumberFormat="1" applyBorder="1" applyAlignment="1">
      <alignment horizontal="right" vertical="center"/>
    </xf>
    <xf numFmtId="0" fontId="0" fillId="0" borderId="0" xfId="0" applyAlignment="1">
      <alignment horizontal="right"/>
    </xf>
    <xf numFmtId="0" fontId="1" fillId="0" borderId="5" xfId="0" applyFont="1" applyBorder="1" applyAlignment="1">
      <alignment horizontal="right" vertical="center"/>
    </xf>
    <xf numFmtId="0" fontId="0" fillId="0" borderId="14" xfId="0" applyBorder="1" applyAlignment="1">
      <alignment horizontal="right" vertical="center"/>
    </xf>
    <xf numFmtId="164" fontId="0" fillId="0" borderId="17" xfId="0" applyNumberFormat="1" applyBorder="1" applyAlignment="1">
      <alignment horizontal="right"/>
    </xf>
    <xf numFmtId="0" fontId="0" fillId="0" borderId="14" xfId="0" applyBorder="1" applyAlignment="1">
      <alignment horizontal="right"/>
    </xf>
    <xf numFmtId="0" fontId="0" fillId="0" borderId="14" xfId="0" applyBorder="1"/>
    <xf numFmtId="0" fontId="0" fillId="0" borderId="13" xfId="0" applyBorder="1" applyAlignment="1">
      <alignment wrapText="1"/>
    </xf>
    <xf numFmtId="0" fontId="0" fillId="0" borderId="13" xfId="0" applyBorder="1" applyAlignment="1">
      <alignment horizontal="right"/>
    </xf>
    <xf numFmtId="0" fontId="0" fillId="0" borderId="18" xfId="0" applyBorder="1" applyAlignment="1">
      <alignment horizontal="right"/>
    </xf>
    <xf numFmtId="0" fontId="0" fillId="2" borderId="16" xfId="0" applyFill="1" applyBorder="1" applyAlignment="1">
      <alignment horizontal="center" vertical="center"/>
    </xf>
    <xf numFmtId="0" fontId="0" fillId="0" borderId="17" xfId="0" applyBorder="1" applyAlignment="1">
      <alignment horizontal="center"/>
    </xf>
    <xf numFmtId="164" fontId="0" fillId="0" borderId="14" xfId="0" applyNumberFormat="1" applyBorder="1" applyAlignment="1">
      <alignment horizontal="center"/>
    </xf>
    <xf numFmtId="0" fontId="2" fillId="0" borderId="17" xfId="0" applyFont="1" applyBorder="1" applyAlignment="1">
      <alignment horizontal="right"/>
    </xf>
    <xf numFmtId="164" fontId="2" fillId="0" borderId="17" xfId="0" applyNumberFormat="1" applyFont="1" applyBorder="1"/>
    <xf numFmtId="164" fontId="0" fillId="0" borderId="19" xfId="0" applyNumberFormat="1" applyBorder="1" applyAlignment="1">
      <alignment horizontal="left" vertical="center"/>
    </xf>
    <xf numFmtId="164" fontId="0" fillId="0" borderId="20" xfId="0" applyNumberFormat="1" applyBorder="1" applyAlignment="1">
      <alignment horizontal="left" vertical="center"/>
    </xf>
    <xf numFmtId="164" fontId="0" fillId="0" borderId="21" xfId="0" applyNumberFormat="1" applyBorder="1" applyAlignment="1">
      <alignment horizontal="left" vertical="center"/>
    </xf>
    <xf numFmtId="164" fontId="0" fillId="0" borderId="22" xfId="0" applyNumberFormat="1" applyBorder="1" applyAlignment="1">
      <alignment horizontal="left" vertical="center"/>
    </xf>
    <xf numFmtId="164" fontId="0" fillId="0" borderId="23" xfId="0" applyNumberFormat="1" applyBorder="1" applyAlignment="1">
      <alignment horizontal="left" vertical="center"/>
    </xf>
    <xf numFmtId="164" fontId="0" fillId="0" borderId="24" xfId="0" applyNumberFormat="1" applyBorder="1" applyAlignment="1">
      <alignment horizontal="left" vertical="center"/>
    </xf>
    <xf numFmtId="0" fontId="0" fillId="0" borderId="2" xfId="0" applyBorder="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tabSelected="1" workbookViewId="0">
      <selection activeCell="B10" sqref="B10"/>
    </sheetView>
  </sheetViews>
  <sheetFormatPr baseColWidth="10" defaultColWidth="8.83203125" defaultRowHeight="15" x14ac:dyDescent="0.2"/>
  <cols>
    <col min="1" max="1" width="20.5" style="1" customWidth="1"/>
    <col min="2" max="2" width="9.83203125" bestFit="1" customWidth="1"/>
    <col min="3" max="3" width="11" style="21" bestFit="1" customWidth="1"/>
    <col min="4" max="4" width="54.83203125" customWidth="1"/>
  </cols>
  <sheetData>
    <row r="1" spans="1:15" ht="17" thickBot="1" x14ac:dyDescent="0.25">
      <c r="A1" s="3" t="s">
        <v>9</v>
      </c>
      <c r="B1" s="41" t="s">
        <v>1</v>
      </c>
      <c r="C1" s="41"/>
      <c r="D1" s="4" t="s">
        <v>5</v>
      </c>
    </row>
    <row r="2" spans="1:15" ht="45.75" customHeight="1" x14ac:dyDescent="0.2">
      <c r="A2" s="5" t="s">
        <v>2</v>
      </c>
      <c r="B2" s="35">
        <v>6.48</v>
      </c>
      <c r="C2" s="36"/>
      <c r="D2" s="6" t="s">
        <v>6</v>
      </c>
      <c r="E2" s="1"/>
      <c r="F2" s="1"/>
      <c r="G2" s="1"/>
      <c r="H2" s="1"/>
      <c r="I2" s="1"/>
      <c r="J2" s="1"/>
      <c r="K2" s="1"/>
      <c r="L2" s="1"/>
      <c r="M2" s="1"/>
      <c r="N2" s="1"/>
      <c r="O2" s="1"/>
    </row>
    <row r="3" spans="1:15" ht="48" x14ac:dyDescent="0.2">
      <c r="A3" s="7" t="s">
        <v>3</v>
      </c>
      <c r="B3" s="37">
        <v>106.58</v>
      </c>
      <c r="C3" s="38"/>
      <c r="D3" s="8" t="s">
        <v>7</v>
      </c>
      <c r="E3" s="1"/>
      <c r="F3" s="1"/>
      <c r="G3" s="1"/>
      <c r="H3" s="1"/>
      <c r="I3" s="1"/>
      <c r="J3" s="1"/>
      <c r="K3" s="1"/>
      <c r="L3" s="1"/>
      <c r="M3" s="1"/>
      <c r="N3" s="1"/>
      <c r="O3" s="1"/>
    </row>
    <row r="4" spans="1:15" ht="65" thickBot="1" x14ac:dyDescent="0.25">
      <c r="A4" s="9" t="s">
        <v>4</v>
      </c>
      <c r="B4" s="39">
        <v>304.72000000000003</v>
      </c>
      <c r="C4" s="40"/>
      <c r="D4" s="10" t="s">
        <v>8</v>
      </c>
      <c r="E4" s="1"/>
      <c r="F4" s="1"/>
      <c r="G4" s="1"/>
      <c r="H4" s="1"/>
      <c r="I4" s="1"/>
      <c r="J4" s="1"/>
      <c r="K4" s="1"/>
      <c r="L4" s="1"/>
      <c r="M4" s="1"/>
      <c r="N4" s="1"/>
      <c r="O4" s="1"/>
    </row>
    <row r="6" spans="1:15" x14ac:dyDescent="0.2">
      <c r="A6" s="42" t="s">
        <v>23</v>
      </c>
      <c r="B6" s="42"/>
      <c r="C6" s="42"/>
      <c r="D6" s="42"/>
    </row>
    <row r="7" spans="1:15" ht="16" thickBot="1" x14ac:dyDescent="0.25"/>
    <row r="8" spans="1:15" x14ac:dyDescent="0.2">
      <c r="A8" s="11" t="s">
        <v>9</v>
      </c>
      <c r="B8" s="11" t="s">
        <v>11</v>
      </c>
      <c r="C8" s="22" t="s">
        <v>12</v>
      </c>
      <c r="D8" s="12" t="s">
        <v>10</v>
      </c>
    </row>
    <row r="9" spans="1:15" x14ac:dyDescent="0.2">
      <c r="A9" s="13"/>
      <c r="B9" s="14"/>
      <c r="C9" s="23"/>
      <c r="D9" s="19"/>
    </row>
    <row r="10" spans="1:15" x14ac:dyDescent="0.2">
      <c r="A10" s="15" t="s">
        <v>13</v>
      </c>
      <c r="B10" s="30">
        <v>500</v>
      </c>
      <c r="C10" s="20">
        <f>B2</f>
        <v>6.48</v>
      </c>
      <c r="D10" s="20">
        <f>B10*C10</f>
        <v>3240</v>
      </c>
    </row>
    <row r="11" spans="1:15" x14ac:dyDescent="0.2">
      <c r="A11" s="27"/>
      <c r="B11" s="16"/>
      <c r="C11" s="25"/>
      <c r="D11" s="26"/>
    </row>
    <row r="12" spans="1:15" ht="16" x14ac:dyDescent="0.2">
      <c r="A12" s="17" t="s">
        <v>14</v>
      </c>
      <c r="B12" s="31">
        <f>ROUNDUP((B10/40), 0)</f>
        <v>13</v>
      </c>
      <c r="C12" s="24">
        <f>B3</f>
        <v>106.58</v>
      </c>
      <c r="D12" s="18">
        <f>B12*C12</f>
        <v>1385.54</v>
      </c>
    </row>
    <row r="13" spans="1:15" x14ac:dyDescent="0.2">
      <c r="A13" s="27"/>
      <c r="B13" s="32"/>
      <c r="C13" s="25"/>
      <c r="D13" s="26"/>
    </row>
    <row r="14" spans="1:15" ht="16" x14ac:dyDescent="0.2">
      <c r="A14" s="17" t="s">
        <v>15</v>
      </c>
      <c r="B14" s="31">
        <f>ROUNDUP((B10/486), 0)</f>
        <v>2</v>
      </c>
      <c r="C14" s="24">
        <f>B4</f>
        <v>304.72000000000003</v>
      </c>
      <c r="D14" s="18">
        <f>B14*C14</f>
        <v>609.44000000000005</v>
      </c>
    </row>
    <row r="15" spans="1:15" x14ac:dyDescent="0.2">
      <c r="B15" s="2"/>
      <c r="C15" s="25"/>
      <c r="D15" s="26"/>
    </row>
    <row r="16" spans="1:15" x14ac:dyDescent="0.2">
      <c r="C16" s="33" t="s">
        <v>10</v>
      </c>
      <c r="D16" s="34">
        <f>SUM(D10:D14)</f>
        <v>5234.9799999999996</v>
      </c>
    </row>
    <row r="17" spans="2:4" x14ac:dyDescent="0.2">
      <c r="B17" s="2"/>
      <c r="C17" s="28"/>
      <c r="D17" s="26"/>
    </row>
    <row r="18" spans="2:4" x14ac:dyDescent="0.2">
      <c r="C18" s="29" t="s">
        <v>16</v>
      </c>
      <c r="D18" s="18">
        <f>D16/B10</f>
        <v>10.469959999999999</v>
      </c>
    </row>
  </sheetData>
  <mergeCells count="5">
    <mergeCell ref="B2:C2"/>
    <mergeCell ref="B3:C3"/>
    <mergeCell ref="B4:C4"/>
    <mergeCell ref="B1:C1"/>
    <mergeCell ref="A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
  <sheetViews>
    <sheetView workbookViewId="0">
      <selection activeCell="B4" sqref="B4:C4"/>
    </sheetView>
  </sheetViews>
  <sheetFormatPr baseColWidth="10" defaultColWidth="8.83203125" defaultRowHeight="15" x14ac:dyDescent="0.2"/>
  <cols>
    <col min="1" max="1" width="20.5" style="1" customWidth="1"/>
    <col min="3" max="3" width="11" bestFit="1" customWidth="1"/>
    <col min="4" max="4" width="54.83203125" customWidth="1"/>
  </cols>
  <sheetData>
    <row r="1" spans="1:15" ht="17" thickBot="1" x14ac:dyDescent="0.25">
      <c r="A1" s="3" t="s">
        <v>9</v>
      </c>
      <c r="B1" s="41" t="s">
        <v>0</v>
      </c>
      <c r="C1" s="41"/>
      <c r="D1" s="4" t="s">
        <v>5</v>
      </c>
    </row>
    <row r="2" spans="1:15" ht="48" x14ac:dyDescent="0.2">
      <c r="A2" s="5" t="s">
        <v>2</v>
      </c>
      <c r="B2" s="35">
        <v>13.04</v>
      </c>
      <c r="C2" s="36"/>
      <c r="D2" s="6" t="s">
        <v>18</v>
      </c>
      <c r="E2" s="1"/>
      <c r="F2" s="1"/>
      <c r="G2" s="1"/>
      <c r="H2" s="1"/>
      <c r="I2" s="1"/>
      <c r="J2" s="1"/>
      <c r="K2" s="1"/>
      <c r="L2" s="1"/>
      <c r="M2" s="1"/>
      <c r="N2" s="1"/>
      <c r="O2" s="1"/>
    </row>
    <row r="3" spans="1:15" ht="48" x14ac:dyDescent="0.2">
      <c r="A3" s="7" t="s">
        <v>3</v>
      </c>
      <c r="B3" s="37">
        <v>165.63</v>
      </c>
      <c r="C3" s="38"/>
      <c r="D3" s="8" t="s">
        <v>17</v>
      </c>
      <c r="E3" s="1"/>
      <c r="F3" s="1"/>
      <c r="G3" s="1"/>
      <c r="H3" s="1"/>
      <c r="I3" s="1"/>
      <c r="J3" s="1"/>
      <c r="K3" s="1"/>
      <c r="L3" s="1"/>
      <c r="M3" s="1"/>
      <c r="N3" s="1"/>
      <c r="O3" s="1"/>
    </row>
    <row r="4" spans="1:15" ht="49" thickBot="1" x14ac:dyDescent="0.25">
      <c r="A4" s="9" t="s">
        <v>4</v>
      </c>
      <c r="B4" s="39">
        <v>553.73</v>
      </c>
      <c r="C4" s="40"/>
      <c r="D4" s="10" t="s">
        <v>25</v>
      </c>
      <c r="E4" s="1"/>
      <c r="F4" s="1"/>
      <c r="G4" s="1"/>
      <c r="H4" s="1"/>
      <c r="I4" s="1"/>
      <c r="J4" s="1"/>
      <c r="K4" s="1"/>
      <c r="L4" s="1"/>
      <c r="M4" s="1"/>
      <c r="N4" s="1"/>
      <c r="O4" s="1"/>
    </row>
    <row r="6" spans="1:15" x14ac:dyDescent="0.2">
      <c r="A6" s="42" t="s">
        <v>21</v>
      </c>
      <c r="B6" s="42"/>
      <c r="C6" s="42"/>
      <c r="D6" s="42"/>
    </row>
    <row r="8" spans="1:15" ht="16" thickBot="1" x14ac:dyDescent="0.25"/>
    <row r="9" spans="1:15" x14ac:dyDescent="0.2">
      <c r="A9" s="11" t="s">
        <v>9</v>
      </c>
      <c r="B9" s="11" t="s">
        <v>11</v>
      </c>
      <c r="C9" s="22" t="s">
        <v>12</v>
      </c>
      <c r="D9" s="12" t="s">
        <v>10</v>
      </c>
    </row>
    <row r="10" spans="1:15" x14ac:dyDescent="0.2">
      <c r="A10" s="13"/>
      <c r="B10" s="14"/>
      <c r="C10" s="23"/>
      <c r="D10" s="19"/>
    </row>
    <row r="11" spans="1:15" x14ac:dyDescent="0.2">
      <c r="A11" s="15" t="s">
        <v>19</v>
      </c>
      <c r="B11" s="30">
        <v>47</v>
      </c>
      <c r="C11" s="20">
        <f>B2</f>
        <v>13.04</v>
      </c>
      <c r="D11" s="20">
        <f>B11*C11</f>
        <v>612.88</v>
      </c>
    </row>
    <row r="12" spans="1:15" x14ac:dyDescent="0.2">
      <c r="A12" s="27"/>
      <c r="B12" s="16"/>
      <c r="C12" s="25"/>
      <c r="D12" s="26"/>
    </row>
    <row r="13" spans="1:15" ht="16" x14ac:dyDescent="0.2">
      <c r="A13" s="17" t="s">
        <v>14</v>
      </c>
      <c r="B13" s="31">
        <f>ROUNDUP((B11/40), 0)</f>
        <v>2</v>
      </c>
      <c r="C13" s="24">
        <f>B3</f>
        <v>165.63</v>
      </c>
      <c r="D13" s="18">
        <f>B13*C13</f>
        <v>331.26</v>
      </c>
    </row>
    <row r="14" spans="1:15" x14ac:dyDescent="0.2">
      <c r="A14" s="27"/>
      <c r="B14" s="32"/>
      <c r="C14" s="25"/>
      <c r="D14" s="26"/>
    </row>
    <row r="15" spans="1:15" ht="16" x14ac:dyDescent="0.2">
      <c r="A15" s="17" t="s">
        <v>15</v>
      </c>
      <c r="B15" s="31">
        <f>ROUNDUP((B11/243), 0)</f>
        <v>1</v>
      </c>
      <c r="C15" s="24">
        <f>B4</f>
        <v>553.73</v>
      </c>
      <c r="D15" s="18">
        <f>B15*C15</f>
        <v>553.73</v>
      </c>
    </row>
    <row r="16" spans="1:15" x14ac:dyDescent="0.2">
      <c r="B16" s="2"/>
      <c r="C16" s="25"/>
      <c r="D16" s="26"/>
    </row>
    <row r="17" spans="2:4" x14ac:dyDescent="0.2">
      <c r="C17" s="33" t="s">
        <v>10</v>
      </c>
      <c r="D17" s="34">
        <f>SUM(D11:D15)</f>
        <v>1497.87</v>
      </c>
    </row>
    <row r="18" spans="2:4" x14ac:dyDescent="0.2">
      <c r="B18" s="2"/>
      <c r="C18" s="28"/>
      <c r="D18" s="26"/>
    </row>
    <row r="19" spans="2:4" x14ac:dyDescent="0.2">
      <c r="C19" s="29" t="s">
        <v>16</v>
      </c>
      <c r="D19" s="18">
        <f>D17/B11</f>
        <v>31.869574468085105</v>
      </c>
    </row>
  </sheetData>
  <mergeCells count="5">
    <mergeCell ref="B2:C2"/>
    <mergeCell ref="B3:C3"/>
    <mergeCell ref="B4:C4"/>
    <mergeCell ref="B1:C1"/>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8"/>
  <sheetViews>
    <sheetView workbookViewId="0">
      <selection activeCell="G14" sqref="G14"/>
    </sheetView>
  </sheetViews>
  <sheetFormatPr baseColWidth="10" defaultColWidth="8.83203125" defaultRowHeight="15" x14ac:dyDescent="0.2"/>
  <cols>
    <col min="1" max="1" width="20.5" style="1" customWidth="1"/>
    <col min="2" max="2" width="9.83203125" bestFit="1" customWidth="1"/>
    <col min="3" max="3" width="11" style="21" bestFit="1" customWidth="1"/>
    <col min="4" max="4" width="54.83203125" customWidth="1"/>
  </cols>
  <sheetData>
    <row r="1" spans="1:15" ht="17" thickBot="1" x14ac:dyDescent="0.25">
      <c r="A1" s="3" t="s">
        <v>9</v>
      </c>
      <c r="B1" s="41" t="s">
        <v>1</v>
      </c>
      <c r="C1" s="41"/>
      <c r="D1" s="4" t="s">
        <v>5</v>
      </c>
    </row>
    <row r="2" spans="1:15" ht="45.75" customHeight="1" x14ac:dyDescent="0.2">
      <c r="A2" s="5" t="s">
        <v>2</v>
      </c>
      <c r="B2" s="35">
        <v>16.21</v>
      </c>
      <c r="C2" s="36"/>
      <c r="D2" s="6" t="s">
        <v>6</v>
      </c>
      <c r="E2" s="1"/>
      <c r="F2" s="1"/>
      <c r="G2" s="1"/>
      <c r="H2" s="1"/>
      <c r="I2" s="1"/>
      <c r="J2" s="1"/>
      <c r="K2" s="1"/>
      <c r="L2" s="1"/>
      <c r="M2" s="1"/>
      <c r="N2" s="1"/>
      <c r="O2" s="1"/>
    </row>
    <row r="3" spans="1:15" ht="48" x14ac:dyDescent="0.2">
      <c r="A3" s="7" t="s">
        <v>3</v>
      </c>
      <c r="B3" s="37">
        <v>106.58</v>
      </c>
      <c r="C3" s="38"/>
      <c r="D3" s="8" t="s">
        <v>7</v>
      </c>
      <c r="E3" s="1"/>
      <c r="F3" s="1"/>
      <c r="G3" s="1"/>
      <c r="H3" s="1"/>
      <c r="I3" s="1"/>
      <c r="J3" s="1"/>
      <c r="K3" s="1"/>
      <c r="L3" s="1"/>
      <c r="M3" s="1"/>
      <c r="N3" s="1"/>
      <c r="O3" s="1"/>
    </row>
    <row r="4" spans="1:15" ht="65" thickBot="1" x14ac:dyDescent="0.25">
      <c r="A4" s="9" t="s">
        <v>4</v>
      </c>
      <c r="B4" s="39">
        <v>304.72000000000003</v>
      </c>
      <c r="C4" s="40"/>
      <c r="D4" s="10" t="s">
        <v>22</v>
      </c>
      <c r="E4" s="1"/>
      <c r="F4" s="1"/>
      <c r="G4" s="1"/>
      <c r="H4" s="1"/>
      <c r="I4" s="1"/>
      <c r="J4" s="1"/>
      <c r="K4" s="1"/>
      <c r="L4" s="1"/>
      <c r="M4" s="1"/>
      <c r="N4" s="1"/>
      <c r="O4" s="1"/>
    </row>
    <row r="6" spans="1:15" x14ac:dyDescent="0.2">
      <c r="A6" s="42" t="s">
        <v>24</v>
      </c>
      <c r="B6" s="42"/>
      <c r="C6" s="42"/>
      <c r="D6" s="42"/>
    </row>
    <row r="7" spans="1:15" ht="16" thickBot="1" x14ac:dyDescent="0.25"/>
    <row r="8" spans="1:15" x14ac:dyDescent="0.2">
      <c r="A8" s="11" t="s">
        <v>9</v>
      </c>
      <c r="B8" s="11" t="s">
        <v>11</v>
      </c>
      <c r="C8" s="22" t="s">
        <v>12</v>
      </c>
      <c r="D8" s="12" t="s">
        <v>10</v>
      </c>
    </row>
    <row r="9" spans="1:15" x14ac:dyDescent="0.2">
      <c r="A9" s="13"/>
      <c r="B9" s="14"/>
      <c r="C9" s="23"/>
      <c r="D9" s="19"/>
    </row>
    <row r="10" spans="1:15" x14ac:dyDescent="0.2">
      <c r="A10" s="15" t="s">
        <v>20</v>
      </c>
      <c r="B10" s="30">
        <v>40</v>
      </c>
      <c r="C10" s="20">
        <f>B2</f>
        <v>16.21</v>
      </c>
      <c r="D10" s="20">
        <f>B10*C10</f>
        <v>648.40000000000009</v>
      </c>
    </row>
    <row r="11" spans="1:15" x14ac:dyDescent="0.2">
      <c r="A11" s="27"/>
      <c r="B11" s="16"/>
      <c r="C11" s="25"/>
      <c r="D11" s="26"/>
    </row>
    <row r="12" spans="1:15" ht="16" x14ac:dyDescent="0.2">
      <c r="A12" s="17" t="s">
        <v>14</v>
      </c>
      <c r="B12" s="31">
        <f>ROUNDUP((B10/40), 0)</f>
        <v>1</v>
      </c>
      <c r="C12" s="24">
        <f>B3</f>
        <v>106.58</v>
      </c>
      <c r="D12" s="18">
        <f>B12*C12</f>
        <v>106.58</v>
      </c>
    </row>
    <row r="13" spans="1:15" x14ac:dyDescent="0.2">
      <c r="A13" s="27"/>
      <c r="B13" s="32"/>
      <c r="C13" s="25"/>
      <c r="D13" s="26"/>
    </row>
    <row r="14" spans="1:15" ht="16" x14ac:dyDescent="0.2">
      <c r="A14" s="17" t="s">
        <v>15</v>
      </c>
      <c r="B14" s="31">
        <f>ROUNDUP((B10/486), 0)</f>
        <v>1</v>
      </c>
      <c r="C14" s="24">
        <f>B4</f>
        <v>304.72000000000003</v>
      </c>
      <c r="D14" s="18">
        <f>B14*C14</f>
        <v>304.72000000000003</v>
      </c>
    </row>
    <row r="15" spans="1:15" x14ac:dyDescent="0.2">
      <c r="B15" s="2"/>
      <c r="C15" s="25"/>
      <c r="D15" s="26"/>
    </row>
    <row r="16" spans="1:15" x14ac:dyDescent="0.2">
      <c r="C16" s="33" t="s">
        <v>10</v>
      </c>
      <c r="D16" s="34">
        <f>SUM(D10:D14)</f>
        <v>1059.7000000000003</v>
      </c>
    </row>
    <row r="17" spans="2:4" x14ac:dyDescent="0.2">
      <c r="B17" s="2"/>
      <c r="C17" s="28"/>
      <c r="D17" s="26"/>
    </row>
    <row r="18" spans="2:4" x14ac:dyDescent="0.2">
      <c r="C18" s="29" t="s">
        <v>16</v>
      </c>
      <c r="D18" s="18">
        <f>D16/B10</f>
        <v>26.492500000000007</v>
      </c>
    </row>
  </sheetData>
  <mergeCells count="5">
    <mergeCell ref="B1:C1"/>
    <mergeCell ref="B2:C2"/>
    <mergeCell ref="B3:C3"/>
    <mergeCell ref="B4:C4"/>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Frozen Sample Fees Plasma</vt:lpstr>
      <vt:lpstr>Frozen Sample Fees PBMC</vt:lpstr>
      <vt:lpstr>Frozen Sample Fees Serum</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Michalina Montano</dc:creator>
  <cp:lastModifiedBy>Abby Howell</cp:lastModifiedBy>
  <dcterms:created xsi:type="dcterms:W3CDTF">2014-03-27T22:23:47Z</dcterms:created>
  <dcterms:modified xsi:type="dcterms:W3CDTF">2018-10-17T13:45:36Z</dcterms:modified>
</cp:coreProperties>
</file>