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opb\OFFICE\IR\Regular Reports\ICORA\Finished Reports\"/>
    </mc:Choice>
  </mc:AlternateContent>
  <bookViews>
    <workbookView xWindow="360" yWindow="120" windowWidth="15000" windowHeight="8025"/>
  </bookViews>
  <sheets>
    <sheet name="UW Bothell" sheetId="1" r:id="rId1"/>
    <sheet name="UW Seattle" sheetId="2" r:id="rId2"/>
    <sheet name="UW Tacoma" sheetId="3" r:id="rId3"/>
  </sheets>
  <calcPr calcId="152511"/>
</workbook>
</file>

<file path=xl/calcChain.xml><?xml version="1.0" encoding="utf-8"?>
<calcChain xmlns="http://schemas.openxmlformats.org/spreadsheetml/2006/main">
  <c r="M62" i="3" l="1"/>
  <c r="M63" i="3"/>
  <c r="M56" i="3"/>
  <c r="M57" i="3"/>
  <c r="M58" i="3"/>
  <c r="M59" i="3"/>
  <c r="M60" i="3"/>
  <c r="M61" i="3"/>
  <c r="I71" i="3"/>
  <c r="H71" i="3"/>
  <c r="I73" i="2"/>
  <c r="H73" i="2"/>
  <c r="J29" i="1"/>
  <c r="J37" i="3"/>
  <c r="J38" i="3"/>
  <c r="J39" i="3"/>
  <c r="J40" i="3"/>
  <c r="J41" i="3"/>
  <c r="J42" i="3"/>
  <c r="J43" i="3"/>
  <c r="J15" i="3"/>
  <c r="J16" i="3"/>
  <c r="J17" i="3"/>
  <c r="J18" i="3"/>
  <c r="J19" i="3"/>
  <c r="J20" i="3"/>
  <c r="J21" i="3"/>
  <c r="J22" i="3"/>
  <c r="J29" i="3"/>
  <c r="G48" i="3"/>
  <c r="G49" i="3"/>
  <c r="G50" i="3"/>
  <c r="D46" i="1"/>
  <c r="J39" i="1"/>
  <c r="J40" i="1"/>
  <c r="J41" i="1"/>
  <c r="J42" i="1"/>
  <c r="J43" i="1"/>
  <c r="J35" i="1"/>
  <c r="J36" i="1"/>
  <c r="J37" i="1"/>
  <c r="G39" i="1"/>
  <c r="G40" i="1"/>
  <c r="G41" i="1"/>
  <c r="G42" i="1"/>
  <c r="G43" i="1"/>
  <c r="G35" i="1"/>
  <c r="G36" i="1"/>
  <c r="G37" i="1"/>
  <c r="J38" i="1"/>
  <c r="G38" i="1"/>
  <c r="I8" i="3"/>
  <c r="H8" i="3"/>
  <c r="F8" i="3"/>
  <c r="E8" i="3"/>
  <c r="C8" i="3"/>
  <c r="B8" i="3"/>
  <c r="D8" i="3" s="1"/>
  <c r="M50" i="3"/>
  <c r="M49" i="3"/>
  <c r="M48" i="3"/>
  <c r="M46" i="3"/>
  <c r="M45" i="3"/>
  <c r="M43" i="3"/>
  <c r="M42" i="3"/>
  <c r="M41" i="3"/>
  <c r="M40" i="3"/>
  <c r="M39" i="3"/>
  <c r="M38" i="3"/>
  <c r="M37" i="3"/>
  <c r="M36" i="3"/>
  <c r="M35" i="3"/>
  <c r="M50" i="2"/>
  <c r="M49" i="2"/>
  <c r="M48" i="2"/>
  <c r="M46" i="2"/>
  <c r="M45" i="2"/>
  <c r="M43" i="2"/>
  <c r="M42" i="2"/>
  <c r="M41" i="2"/>
  <c r="M40" i="2"/>
  <c r="M39" i="2"/>
  <c r="M38" i="2"/>
  <c r="M37" i="2"/>
  <c r="M36" i="2"/>
  <c r="M35" i="2"/>
  <c r="M29" i="3"/>
  <c r="M28" i="3"/>
  <c r="M27" i="3"/>
  <c r="M25" i="3"/>
  <c r="M24" i="3"/>
  <c r="M22" i="3"/>
  <c r="M21" i="3"/>
  <c r="M20" i="3"/>
  <c r="M19" i="3"/>
  <c r="M18" i="3"/>
  <c r="M17" i="3"/>
  <c r="M16" i="3"/>
  <c r="M15" i="3"/>
  <c r="M14" i="3"/>
  <c r="M29" i="2"/>
  <c r="M28" i="2"/>
  <c r="M27" i="2"/>
  <c r="M25" i="2"/>
  <c r="M24" i="2"/>
  <c r="M22" i="2"/>
  <c r="M21" i="2"/>
  <c r="M20" i="2"/>
  <c r="M19" i="2"/>
  <c r="M18" i="2"/>
  <c r="M17" i="2"/>
  <c r="M16" i="2"/>
  <c r="M15" i="2"/>
  <c r="M14" i="2"/>
  <c r="L8" i="3"/>
  <c r="M8" i="3" s="1"/>
  <c r="K8" i="3"/>
  <c r="M6" i="3"/>
  <c r="M5" i="3"/>
  <c r="L8" i="2"/>
  <c r="M8" i="2" s="1"/>
  <c r="K8" i="2"/>
  <c r="M6" i="2"/>
  <c r="M5" i="2"/>
  <c r="L8" i="1"/>
  <c r="K8" i="1"/>
  <c r="M49" i="1"/>
  <c r="M50" i="1"/>
  <c r="M48" i="1"/>
  <c r="M46" i="1"/>
  <c r="M45" i="1"/>
  <c r="M37" i="1"/>
  <c r="M38" i="1"/>
  <c r="M39" i="1"/>
  <c r="M40" i="1"/>
  <c r="M41" i="1"/>
  <c r="M42" i="1"/>
  <c r="M43" i="1"/>
  <c r="M36" i="1"/>
  <c r="M35" i="1"/>
  <c r="M8" i="1"/>
  <c r="M6" i="1"/>
  <c r="M5" i="1"/>
  <c r="M29" i="1"/>
  <c r="M28" i="1"/>
  <c r="M27" i="1"/>
  <c r="M25" i="1"/>
  <c r="M24" i="1"/>
  <c r="M16" i="1"/>
  <c r="M17" i="1"/>
  <c r="M18" i="1"/>
  <c r="M19" i="1"/>
  <c r="M20" i="1"/>
  <c r="M21" i="1"/>
  <c r="M22" i="1"/>
  <c r="M15" i="1"/>
  <c r="M14" i="1"/>
  <c r="H71" i="1"/>
  <c r="I8" i="1"/>
  <c r="F8" i="1"/>
  <c r="C8" i="1"/>
  <c r="I71" i="1"/>
  <c r="L65" i="1"/>
  <c r="I65" i="1"/>
  <c r="F65" i="1"/>
  <c r="C65" i="1"/>
  <c r="J8" i="3" l="1"/>
  <c r="G8" i="3"/>
  <c r="J71" i="3" l="1"/>
  <c r="J70" i="3"/>
  <c r="J69" i="3"/>
  <c r="J68" i="3"/>
  <c r="J71" i="1"/>
  <c r="D85" i="1"/>
  <c r="D84" i="1"/>
  <c r="D83" i="1"/>
  <c r="D81" i="1"/>
  <c r="D80" i="1"/>
  <c r="D78" i="1"/>
  <c r="D77" i="1"/>
  <c r="D76" i="1"/>
  <c r="D75" i="1"/>
  <c r="D74" i="1"/>
  <c r="D73" i="1"/>
  <c r="D72" i="1"/>
  <c r="D71" i="1"/>
  <c r="D70" i="1"/>
  <c r="D87" i="2"/>
  <c r="D86" i="2"/>
  <c r="D85" i="2"/>
  <c r="D83" i="2"/>
  <c r="D82" i="2"/>
  <c r="D80" i="2"/>
  <c r="D79" i="2"/>
  <c r="D78" i="2"/>
  <c r="D77" i="2"/>
  <c r="D76" i="2"/>
  <c r="D75" i="2"/>
  <c r="D74" i="2"/>
  <c r="D73" i="2"/>
  <c r="D72" i="2"/>
  <c r="D75" i="3"/>
  <c r="D77" i="3"/>
  <c r="D74" i="3"/>
  <c r="D71" i="3"/>
  <c r="D72" i="3"/>
  <c r="J50" i="1" l="1"/>
  <c r="G50" i="1"/>
  <c r="D50" i="1"/>
  <c r="J49" i="1"/>
  <c r="G49" i="1"/>
  <c r="D49" i="1"/>
  <c r="J48" i="1"/>
  <c r="G48" i="1"/>
  <c r="D48" i="1"/>
  <c r="J46" i="1"/>
  <c r="G46" i="1"/>
  <c r="J45" i="1"/>
  <c r="G45" i="1"/>
  <c r="D45" i="1"/>
  <c r="D43" i="1"/>
  <c r="D42" i="1"/>
  <c r="D41" i="1"/>
  <c r="D40" i="1"/>
  <c r="D39" i="1"/>
  <c r="D38" i="1"/>
  <c r="D37" i="1"/>
  <c r="D36" i="1"/>
  <c r="D35" i="1"/>
  <c r="G29" i="1"/>
  <c r="D29" i="1"/>
  <c r="J28" i="1"/>
  <c r="G28" i="1"/>
  <c r="D28" i="1"/>
  <c r="J27" i="1"/>
  <c r="G27" i="1"/>
  <c r="D27" i="1"/>
  <c r="J25" i="1"/>
  <c r="G25" i="1"/>
  <c r="D25" i="1"/>
  <c r="J24" i="1"/>
  <c r="G24" i="1"/>
  <c r="D24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H8" i="1"/>
  <c r="J8" i="1" s="1"/>
  <c r="E8" i="1"/>
  <c r="G8" i="1" s="1"/>
  <c r="B8" i="1"/>
  <c r="J6" i="1"/>
  <c r="G6" i="1"/>
  <c r="D6" i="1"/>
  <c r="J5" i="1"/>
  <c r="G5" i="1"/>
  <c r="D5" i="1"/>
  <c r="J50" i="2"/>
  <c r="G50" i="2"/>
  <c r="D50" i="2"/>
  <c r="J49" i="2"/>
  <c r="G49" i="2"/>
  <c r="D49" i="2"/>
  <c r="J48" i="2"/>
  <c r="G48" i="2"/>
  <c r="D48" i="2"/>
  <c r="J46" i="2"/>
  <c r="G46" i="2"/>
  <c r="D46" i="2"/>
  <c r="J45" i="2"/>
  <c r="G45" i="2"/>
  <c r="D45" i="2"/>
  <c r="J43" i="2"/>
  <c r="G43" i="2"/>
  <c r="D43" i="2"/>
  <c r="J42" i="2"/>
  <c r="G42" i="2"/>
  <c r="D42" i="2"/>
  <c r="J41" i="2"/>
  <c r="G41" i="2"/>
  <c r="D41" i="2"/>
  <c r="J40" i="2"/>
  <c r="G40" i="2"/>
  <c r="D40" i="2"/>
  <c r="J39" i="2"/>
  <c r="G39" i="2"/>
  <c r="D39" i="2"/>
  <c r="J38" i="2"/>
  <c r="G38" i="2"/>
  <c r="D38" i="2"/>
  <c r="J37" i="2"/>
  <c r="G37" i="2"/>
  <c r="D37" i="2"/>
  <c r="J36" i="2"/>
  <c r="G36" i="2"/>
  <c r="D36" i="2"/>
  <c r="J35" i="2"/>
  <c r="G35" i="2"/>
  <c r="D35" i="2"/>
  <c r="J29" i="2"/>
  <c r="G29" i="2"/>
  <c r="D29" i="2"/>
  <c r="J28" i="2"/>
  <c r="G28" i="2"/>
  <c r="D28" i="2"/>
  <c r="J27" i="2"/>
  <c r="G27" i="2"/>
  <c r="D27" i="2"/>
  <c r="J25" i="2"/>
  <c r="G25" i="2"/>
  <c r="D25" i="2"/>
  <c r="J24" i="2"/>
  <c r="G24" i="2"/>
  <c r="D24" i="2"/>
  <c r="J22" i="2"/>
  <c r="G22" i="2"/>
  <c r="D22" i="2"/>
  <c r="J21" i="2"/>
  <c r="G21" i="2"/>
  <c r="D21" i="2"/>
  <c r="J20" i="2"/>
  <c r="G20" i="2"/>
  <c r="D20" i="2"/>
  <c r="J19" i="2"/>
  <c r="G19" i="2"/>
  <c r="D19" i="2"/>
  <c r="J18" i="2"/>
  <c r="G18" i="2"/>
  <c r="D18" i="2"/>
  <c r="J17" i="2"/>
  <c r="G17" i="2"/>
  <c r="D17" i="2"/>
  <c r="J16" i="2"/>
  <c r="G16" i="2"/>
  <c r="D16" i="2"/>
  <c r="J15" i="2"/>
  <c r="G15" i="2"/>
  <c r="D15" i="2"/>
  <c r="J14" i="2"/>
  <c r="G14" i="2"/>
  <c r="D14" i="2"/>
  <c r="I8" i="2"/>
  <c r="H8" i="2"/>
  <c r="J8" i="2" s="1"/>
  <c r="F8" i="2"/>
  <c r="E8" i="2"/>
  <c r="C8" i="2"/>
  <c r="B8" i="2"/>
  <c r="D8" i="2" s="1"/>
  <c r="J6" i="2"/>
  <c r="G6" i="2"/>
  <c r="D6" i="2"/>
  <c r="J5" i="2"/>
  <c r="G5" i="2"/>
  <c r="D5" i="2"/>
  <c r="D57" i="2"/>
  <c r="G57" i="2"/>
  <c r="J57" i="2"/>
  <c r="M57" i="2"/>
  <c r="D58" i="2"/>
  <c r="G58" i="2"/>
  <c r="J58" i="2"/>
  <c r="M58" i="2"/>
  <c r="D59" i="2"/>
  <c r="G59" i="2"/>
  <c r="J59" i="2"/>
  <c r="M59" i="2"/>
  <c r="D60" i="2"/>
  <c r="G60" i="2"/>
  <c r="J60" i="2"/>
  <c r="M60" i="2"/>
  <c r="D61" i="2"/>
  <c r="G61" i="2"/>
  <c r="J61" i="2"/>
  <c r="M61" i="2"/>
  <c r="D62" i="2"/>
  <c r="G62" i="2"/>
  <c r="J62" i="2"/>
  <c r="M62" i="2"/>
  <c r="D63" i="2"/>
  <c r="G63" i="2"/>
  <c r="J63" i="2"/>
  <c r="M63" i="2"/>
  <c r="D64" i="2"/>
  <c r="G64" i="2"/>
  <c r="J64" i="2"/>
  <c r="M64" i="2"/>
  <c r="D65" i="2"/>
  <c r="G65" i="2"/>
  <c r="J65" i="2"/>
  <c r="M65" i="2"/>
  <c r="B67" i="2"/>
  <c r="C67" i="2"/>
  <c r="E67" i="2"/>
  <c r="F67" i="2"/>
  <c r="G67" i="2" s="1"/>
  <c r="H67" i="2"/>
  <c r="I67" i="2"/>
  <c r="K67" i="2"/>
  <c r="L67" i="2"/>
  <c r="J70" i="2"/>
  <c r="J71" i="2"/>
  <c r="J72" i="2"/>
  <c r="J73" i="2"/>
  <c r="J50" i="3"/>
  <c r="D50" i="3"/>
  <c r="J49" i="3"/>
  <c r="D49" i="3"/>
  <c r="J48" i="3"/>
  <c r="D48" i="3"/>
  <c r="J46" i="3"/>
  <c r="G46" i="3"/>
  <c r="D46" i="3"/>
  <c r="J45" i="3"/>
  <c r="G45" i="3"/>
  <c r="D45" i="3"/>
  <c r="G43" i="3"/>
  <c r="D43" i="3"/>
  <c r="G42" i="3"/>
  <c r="D42" i="3"/>
  <c r="G41" i="3"/>
  <c r="D41" i="3"/>
  <c r="G40" i="3"/>
  <c r="D40" i="3"/>
  <c r="G39" i="3"/>
  <c r="D39" i="3"/>
  <c r="G38" i="3"/>
  <c r="D38" i="3"/>
  <c r="G37" i="3"/>
  <c r="D37" i="3"/>
  <c r="J36" i="3"/>
  <c r="G36" i="3"/>
  <c r="D36" i="3"/>
  <c r="J35" i="3"/>
  <c r="G35" i="3"/>
  <c r="D35" i="3"/>
  <c r="G29" i="3"/>
  <c r="D29" i="3"/>
  <c r="J28" i="3"/>
  <c r="G28" i="3"/>
  <c r="D28" i="3"/>
  <c r="J27" i="3"/>
  <c r="G27" i="3"/>
  <c r="D27" i="3"/>
  <c r="J25" i="3"/>
  <c r="G25" i="3"/>
  <c r="D25" i="3"/>
  <c r="J24" i="3"/>
  <c r="G24" i="3"/>
  <c r="D24" i="3"/>
  <c r="G22" i="3"/>
  <c r="D22" i="3"/>
  <c r="G21" i="3"/>
  <c r="D21" i="3"/>
  <c r="G20" i="3"/>
  <c r="D20" i="3"/>
  <c r="G19" i="3"/>
  <c r="D19" i="3"/>
  <c r="G18" i="3"/>
  <c r="D18" i="3"/>
  <c r="G17" i="3"/>
  <c r="D17" i="3"/>
  <c r="G16" i="3"/>
  <c r="D16" i="3"/>
  <c r="G15" i="3"/>
  <c r="D15" i="3"/>
  <c r="J14" i="3"/>
  <c r="G14" i="3"/>
  <c r="D14" i="3"/>
  <c r="J6" i="3"/>
  <c r="G6" i="3"/>
  <c r="D6" i="3"/>
  <c r="J5" i="3"/>
  <c r="G5" i="3"/>
  <c r="D5" i="3"/>
  <c r="M67" i="2" l="1"/>
  <c r="G8" i="2"/>
  <c r="D8" i="1"/>
  <c r="J67" i="2"/>
  <c r="D67" i="2"/>
  <c r="D78" i="3"/>
  <c r="J56" i="3"/>
  <c r="J57" i="3"/>
  <c r="C65" i="3"/>
  <c r="D85" i="3" l="1"/>
  <c r="D84" i="3"/>
  <c r="D83" i="3"/>
  <c r="D81" i="3"/>
  <c r="D80" i="3"/>
  <c r="D76" i="3"/>
  <c r="D73" i="3"/>
  <c r="D70" i="3"/>
  <c r="L65" i="3"/>
  <c r="K65" i="3"/>
  <c r="I65" i="3"/>
  <c r="H65" i="3"/>
  <c r="J65" i="3" s="1"/>
  <c r="F65" i="3"/>
  <c r="E65" i="3"/>
  <c r="B65" i="3"/>
  <c r="D65" i="3" s="1"/>
  <c r="J63" i="3"/>
  <c r="G63" i="3"/>
  <c r="D63" i="3"/>
  <c r="J62" i="3"/>
  <c r="G62" i="3"/>
  <c r="D62" i="3"/>
  <c r="J61" i="3"/>
  <c r="G61" i="3"/>
  <c r="D61" i="3"/>
  <c r="J60" i="3"/>
  <c r="G60" i="3"/>
  <c r="D60" i="3"/>
  <c r="J59" i="3"/>
  <c r="G59" i="3"/>
  <c r="D59" i="3"/>
  <c r="J58" i="3"/>
  <c r="G58" i="3"/>
  <c r="D58" i="3"/>
  <c r="G57" i="3"/>
  <c r="D57" i="3"/>
  <c r="G56" i="3"/>
  <c r="D56" i="3"/>
  <c r="G65" i="3" l="1"/>
  <c r="M65" i="3"/>
  <c r="J68" i="1"/>
  <c r="J69" i="1"/>
  <c r="J70" i="1"/>
  <c r="M62" i="1"/>
  <c r="M63" i="1"/>
  <c r="M56" i="1"/>
  <c r="M57" i="1"/>
  <c r="M58" i="1"/>
  <c r="M59" i="1"/>
  <c r="M60" i="1"/>
  <c r="M61" i="1"/>
  <c r="K65" i="1"/>
  <c r="B65" i="1"/>
  <c r="E65" i="1"/>
  <c r="H65" i="1"/>
  <c r="J63" i="1"/>
  <c r="J62" i="1"/>
  <c r="J61" i="1"/>
  <c r="J60" i="1"/>
  <c r="J59" i="1"/>
  <c r="J58" i="1"/>
  <c r="J57" i="1"/>
  <c r="J56" i="1"/>
  <c r="G63" i="1"/>
  <c r="G62" i="1"/>
  <c r="G61" i="1"/>
  <c r="G60" i="1"/>
  <c r="G59" i="1"/>
  <c r="G58" i="1"/>
  <c r="G57" i="1"/>
  <c r="G56" i="1"/>
  <c r="D63" i="1"/>
  <c r="D57" i="1"/>
  <c r="D58" i="1"/>
  <c r="D59" i="1"/>
  <c r="D60" i="1"/>
  <c r="D61" i="1"/>
  <c r="D62" i="1"/>
  <c r="D56" i="1"/>
  <c r="J65" i="1" l="1"/>
  <c r="G65" i="1"/>
  <c r="D65" i="1"/>
  <c r="M65" i="1"/>
</calcChain>
</file>

<file path=xl/sharedStrings.xml><?xml version="1.0" encoding="utf-8"?>
<sst xmlns="http://schemas.openxmlformats.org/spreadsheetml/2006/main" count="484" uniqueCount="49">
  <si>
    <t>Admits</t>
  </si>
  <si>
    <t>Paid</t>
  </si>
  <si>
    <t>% Change</t>
  </si>
  <si>
    <t>Freshmen</t>
  </si>
  <si>
    <t>Transfer</t>
  </si>
  <si>
    <t>Totals</t>
  </si>
  <si>
    <t>Status</t>
  </si>
  <si>
    <t>Ethnicity</t>
  </si>
  <si>
    <t>Asian American</t>
  </si>
  <si>
    <t>Hispanic</t>
  </si>
  <si>
    <t>International</t>
  </si>
  <si>
    <t>Male</t>
  </si>
  <si>
    <t>Female</t>
  </si>
  <si>
    <t>Gender</t>
  </si>
  <si>
    <t>Resident</t>
  </si>
  <si>
    <t>Nonresident</t>
  </si>
  <si>
    <t>Headcount</t>
  </si>
  <si>
    <t>ADMISSIONS</t>
  </si>
  <si>
    <t>TOTAL ENROLLMENT</t>
  </si>
  <si>
    <t>Enrolled</t>
  </si>
  <si>
    <t>Apps</t>
  </si>
  <si>
    <t>Sophomore</t>
  </si>
  <si>
    <t>Junior</t>
  </si>
  <si>
    <t>Senior</t>
  </si>
  <si>
    <t>Post-baccalaureate</t>
  </si>
  <si>
    <t>Graduate</t>
  </si>
  <si>
    <t>State-support headcount</t>
  </si>
  <si>
    <t>Continuing student headcount</t>
  </si>
  <si>
    <t>Total headcount</t>
  </si>
  <si>
    <t>Non-U.S. resident headcount</t>
  </si>
  <si>
    <t>American Indian/Alaskan Native</t>
  </si>
  <si>
    <t>Native Hawaiian/Pacific Islander</t>
  </si>
  <si>
    <t>White</t>
  </si>
  <si>
    <t>Two or more races</t>
  </si>
  <si>
    <t>Residency</t>
  </si>
  <si>
    <t>Non-Matric</t>
  </si>
  <si>
    <t>Grad Non-Matric</t>
  </si>
  <si>
    <t>Fee Based FTE</t>
  </si>
  <si>
    <t>Professional</t>
  </si>
  <si>
    <t>Total FTE</t>
  </si>
  <si>
    <t>State-reported FTE**</t>
  </si>
  <si>
    <t>Unknown/Not Indicated</t>
  </si>
  <si>
    <t>AUT 2012</t>
  </si>
  <si>
    <t>Transfers</t>
  </si>
  <si>
    <t>Black or African American</t>
  </si>
  <si>
    <t>State-reported FTE</t>
  </si>
  <si>
    <t>AUT 2013</t>
  </si>
  <si>
    <t>Spring 2013</t>
  </si>
  <si>
    <t>Spring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</si>
</sst>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9275B"/>
        <bgColor indexed="64"/>
      </patternFill>
    </fill>
    <fill>
      <patternFill patternType="solid">
        <fgColor rgb="FFA4895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2" fillId="0" borderId="0"/>
    <xf numFmtId="43" fontId="10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4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0" borderId="7" xfId="0" applyFont="1" applyFill="1" applyBorder="1"/>
    <xf numFmtId="0" fontId="3" fillId="2" borderId="4" xfId="0" applyFont="1" applyFill="1" applyBorder="1"/>
    <xf numFmtId="0" fontId="4" fillId="0" borderId="7" xfId="0" applyFont="1" applyBorder="1"/>
    <xf numFmtId="0" fontId="3" fillId="2" borderId="8" xfId="0" applyFont="1" applyFill="1" applyBorder="1"/>
    <xf numFmtId="0" fontId="4" fillId="2" borderId="3" xfId="0" applyFont="1" applyFill="1" applyBorder="1"/>
    <xf numFmtId="0" fontId="3" fillId="0" borderId="0" xfId="0" applyFont="1" applyFill="1"/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3" fontId="3" fillId="0" borderId="7" xfId="0" applyNumberFormat="1" applyFont="1" applyBorder="1"/>
    <xf numFmtId="3" fontId="3" fillId="0" borderId="2" xfId="0" applyNumberFormat="1" applyFont="1" applyBorder="1"/>
    <xf numFmtId="3" fontId="3" fillId="0" borderId="7" xfId="0" applyNumberFormat="1" applyFont="1" applyFill="1" applyBorder="1"/>
    <xf numFmtId="3" fontId="3" fillId="0" borderId="2" xfId="0" applyNumberFormat="1" applyFont="1" applyFill="1" applyBorder="1"/>
    <xf numFmtId="164" fontId="3" fillId="0" borderId="7" xfId="0" applyNumberFormat="1" applyFont="1" applyFill="1" applyBorder="1"/>
    <xf numFmtId="3" fontId="3" fillId="2" borderId="0" xfId="0" applyNumberFormat="1" applyFont="1" applyFill="1"/>
    <xf numFmtId="0" fontId="7" fillId="0" borderId="0" xfId="0" applyFont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6" fillId="0" borderId="0" xfId="1" applyFont="1" applyFill="1" applyAlignment="1">
      <alignment horizontal="left" indent="1"/>
    </xf>
    <xf numFmtId="0" fontId="3" fillId="0" borderId="1" xfId="1" applyFont="1" applyFill="1" applyBorder="1"/>
    <xf numFmtId="0" fontId="4" fillId="0" borderId="2" xfId="1" applyFont="1" applyBorder="1"/>
    <xf numFmtId="0" fontId="3" fillId="0" borderId="2" xfId="1" applyFont="1" applyBorder="1"/>
    <xf numFmtId="0" fontId="3" fillId="0" borderId="3" xfId="1" applyFont="1" applyFill="1" applyBorder="1"/>
    <xf numFmtId="0" fontId="3" fillId="0" borderId="1" xfId="1" applyFont="1" applyBorder="1"/>
    <xf numFmtId="0" fontId="3" fillId="0" borderId="2" xfId="1" applyFont="1" applyFill="1" applyBorder="1"/>
    <xf numFmtId="0" fontId="4" fillId="2" borderId="10" xfId="1" applyFont="1" applyFill="1" applyBorder="1"/>
    <xf numFmtId="0" fontId="3" fillId="2" borderId="12" xfId="1" applyFont="1" applyFill="1" applyBorder="1"/>
    <xf numFmtId="0" fontId="3" fillId="2" borderId="0" xfId="1" applyFont="1" applyFill="1" applyBorder="1"/>
    <xf numFmtId="0" fontId="3" fillId="2" borderId="6" xfId="1" applyFont="1" applyFill="1" applyBorder="1"/>
    <xf numFmtId="9" fontId="3" fillId="0" borderId="2" xfId="1" applyNumberFormat="1" applyFont="1" applyFill="1" applyBorder="1"/>
    <xf numFmtId="0" fontId="3" fillId="2" borderId="9" xfId="1" applyFont="1" applyFill="1" applyBorder="1"/>
    <xf numFmtId="0" fontId="3" fillId="2" borderId="11" xfId="1" applyFont="1" applyFill="1" applyBorder="1"/>
    <xf numFmtId="0" fontId="4" fillId="0" borderId="7" xfId="1" applyFont="1" applyBorder="1"/>
    <xf numFmtId="0" fontId="3" fillId="0" borderId="7" xfId="1" applyFont="1" applyBorder="1"/>
    <xf numFmtId="0" fontId="4" fillId="0" borderId="0" xfId="1" applyFont="1" applyBorder="1"/>
    <xf numFmtId="0" fontId="3" fillId="0" borderId="0" xfId="1" applyFont="1" applyBorder="1"/>
    <xf numFmtId="9" fontId="3" fillId="0" borderId="0" xfId="1" applyNumberFormat="1" applyFont="1" applyBorder="1"/>
    <xf numFmtId="0" fontId="3" fillId="0" borderId="7" xfId="1" applyFont="1" applyFill="1" applyBorder="1"/>
    <xf numFmtId="0" fontId="3" fillId="2" borderId="13" xfId="1" applyFont="1" applyFill="1" applyBorder="1"/>
    <xf numFmtId="0" fontId="4" fillId="2" borderId="3" xfId="1" applyFont="1" applyFill="1" applyBorder="1"/>
    <xf numFmtId="0" fontId="8" fillId="0" borderId="0" xfId="0" applyFont="1"/>
    <xf numFmtId="0" fontId="4" fillId="2" borderId="4" xfId="1" applyFont="1" applyFill="1" applyBorder="1"/>
    <xf numFmtId="0" fontId="3" fillId="0" borderId="0" xfId="1" applyFont="1"/>
    <xf numFmtId="0" fontId="3" fillId="2" borderId="4" xfId="1" applyFont="1" applyFill="1" applyBorder="1"/>
    <xf numFmtId="9" fontId="3" fillId="0" borderId="7" xfId="1" applyNumberFormat="1" applyFont="1" applyFill="1" applyBorder="1"/>
    <xf numFmtId="0" fontId="3" fillId="0" borderId="0" xfId="1" applyFont="1" applyFill="1"/>
    <xf numFmtId="3" fontId="3" fillId="0" borderId="2" xfId="1" applyNumberFormat="1" applyFont="1" applyBorder="1"/>
    <xf numFmtId="0" fontId="7" fillId="2" borderId="11" xfId="1" applyFont="1" applyFill="1" applyBorder="1"/>
    <xf numFmtId="0" fontId="7" fillId="2" borderId="0" xfId="1" applyFont="1" applyFill="1" applyBorder="1"/>
    <xf numFmtId="3" fontId="3" fillId="2" borderId="0" xfId="1" applyNumberFormat="1" applyFont="1" applyFill="1" applyBorder="1"/>
    <xf numFmtId="0" fontId="7" fillId="2" borderId="12" xfId="1" applyFont="1" applyFill="1" applyBorder="1"/>
    <xf numFmtId="0" fontId="7" fillId="2" borderId="0" xfId="1" applyFont="1" applyFill="1"/>
    <xf numFmtId="0" fontId="11" fillId="0" borderId="2" xfId="0" applyFont="1" applyBorder="1"/>
    <xf numFmtId="0" fontId="7" fillId="0" borderId="2" xfId="0" applyFont="1" applyBorder="1"/>
    <xf numFmtId="3" fontId="7" fillId="2" borderId="0" xfId="0" applyNumberFormat="1" applyFont="1" applyFill="1"/>
    <xf numFmtId="0" fontId="3" fillId="0" borderId="2" xfId="0" applyNumberFormat="1" applyFont="1" applyBorder="1"/>
    <xf numFmtId="0" fontId="7" fillId="2" borderId="13" xfId="1" applyFont="1" applyFill="1" applyBorder="1"/>
    <xf numFmtId="0" fontId="7" fillId="2" borderId="8" xfId="0" applyFont="1" applyFill="1" applyBorder="1"/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/>
    <xf numFmtId="164" fontId="7" fillId="0" borderId="0" xfId="0" applyNumberFormat="1" applyFont="1" applyFill="1" applyBorder="1"/>
    <xf numFmtId="165" fontId="3" fillId="0" borderId="2" xfId="3" applyNumberFormat="1" applyFont="1" applyBorder="1"/>
    <xf numFmtId="9" fontId="3" fillId="0" borderId="2" xfId="1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0" fontId="12" fillId="3" borderId="0" xfId="0" applyFont="1" applyFill="1" applyBorder="1"/>
    <xf numFmtId="0" fontId="12" fillId="4" borderId="0" xfId="0" applyFont="1" applyFill="1" applyBorder="1"/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5">
    <cellStyle name="Comma" xfId="3" builtinId="3"/>
    <cellStyle name="Normal" xfId="0" builtinId="0"/>
    <cellStyle name="Normal 2" xfId="1"/>
    <cellStyle name="Normal 3" xfId="2"/>
    <cellStyle name="Normal 4" xfId="4"/>
  </cellStyles>
  <dxfs count="11">
    <dxf>
      <font>
        <color theme="0"/>
      </font>
      <fill>
        <patternFill>
          <bgColor rgb="FFA48957"/>
        </patternFill>
      </fill>
      <border>
        <horizontal style="thin">
          <color rgb="FFA48957"/>
        </horizontal>
      </border>
    </dxf>
    <dxf>
      <font>
        <b/>
        <color theme="0"/>
      </font>
      <fill>
        <patternFill>
          <bgColor rgb="FFA48957"/>
        </patternFill>
      </fill>
      <border>
        <top/>
        <bottom/>
        <vertical/>
        <horizontal style="thin">
          <color rgb="FFA48957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7" tint="0.79998168889431442"/>
          <bgColor theme="7" tint="0.79998168889431442"/>
        </patternFill>
      </fill>
      <border>
        <top style="thin">
          <color theme="7" tint="0.39997558519241921"/>
        </top>
        <bottom style="thin">
          <color theme="7" tint="0.39997558519241921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</border>
    </dxf>
    <dxf>
      <font>
        <b/>
        <color theme="1"/>
      </font>
      <border>
        <bottom style="thin">
          <color theme="7" tint="0.79998168889431442"/>
        </bottom>
      </border>
    </dxf>
    <dxf>
      <border>
        <left style="thin">
          <color theme="7" tint="0.79998168889431442"/>
        </left>
        <right style="thin">
          <color theme="7" tint="0.79998168889431442"/>
        </right>
      </border>
    </dxf>
    <dxf>
      <fill>
        <patternFill patternType="solid">
          <fgColor theme="7" tint="0.39997558519241921"/>
          <bgColor theme="7" tint="0.39997558519241921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  <border>
        <bottom style="thin">
          <color theme="7"/>
        </bottom>
        <vertical/>
        <horizontal style="thin">
          <color rgb="FF39275B"/>
        </horizontal>
      </border>
    </dxf>
    <dxf>
      <font>
        <color theme="1"/>
      </font>
      <fill>
        <patternFill patternType="solid">
          <fgColor theme="7" tint="0.59999389629810485"/>
          <bgColor theme="7" tint="0.59999389629810485"/>
        </patternFill>
      </fill>
      <border>
        <horizontal style="thin">
          <color theme="7" tint="0.79998168889431442"/>
        </horizontal>
      </border>
    </dxf>
  </dxfs>
  <tableStyles count="1" defaultTableStyle="TableStyleMedium9" defaultPivotStyle="PivotStyleLight16">
    <tableStyle name="PivotStyleDarkPurple_UWB" table="0" count="11">
      <tableStyleElement type="wholeTable" dxfId="10"/>
      <tableStyleElement type="headerRow" dxfId="9"/>
      <tableStyleElement type="totalRow" dxfId="8"/>
      <tableStyleElement type="secondRowStripe" dxfId="7"/>
      <tableStyleElement type="secondColumnStripe" dxfId="6"/>
      <tableStyleElement type="firstSubtotalRow" dxfId="5"/>
      <tableStyleElement type="second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A48957"/>
      <color rgb="FF39275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tabSelected="1" view="pageLayout" zoomScaleNormal="100" workbookViewId="0">
      <selection activeCell="F77" sqref="F77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76" t="s">
        <v>17</v>
      </c>
      <c r="B1" s="57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">
      <c r="A2" s="31"/>
      <c r="B2" s="32" t="s">
        <v>46</v>
      </c>
      <c r="C2" s="32" t="s">
        <v>42</v>
      </c>
      <c r="D2" s="32"/>
      <c r="E2" s="32" t="s">
        <v>46</v>
      </c>
      <c r="F2" s="32" t="s">
        <v>42</v>
      </c>
      <c r="G2" s="32"/>
      <c r="H2" s="32" t="s">
        <v>46</v>
      </c>
      <c r="I2" s="32" t="s">
        <v>42</v>
      </c>
      <c r="J2" s="33"/>
      <c r="K2" s="32" t="s">
        <v>46</v>
      </c>
      <c r="L2" s="32" t="s">
        <v>42</v>
      </c>
      <c r="M2" s="32"/>
    </row>
    <row r="3" spans="1:13" x14ac:dyDescent="0.2">
      <c r="A3" s="34"/>
      <c r="B3" s="35" t="s">
        <v>20</v>
      </c>
      <c r="C3" s="35" t="s">
        <v>20</v>
      </c>
      <c r="D3" s="31" t="s">
        <v>2</v>
      </c>
      <c r="E3" s="35" t="s">
        <v>0</v>
      </c>
      <c r="F3" s="35" t="s">
        <v>0</v>
      </c>
      <c r="G3" s="31" t="s">
        <v>2</v>
      </c>
      <c r="H3" s="35" t="s">
        <v>1</v>
      </c>
      <c r="I3" s="35" t="s">
        <v>1</v>
      </c>
      <c r="J3" s="31" t="s">
        <v>2</v>
      </c>
      <c r="K3" s="33" t="s">
        <v>19</v>
      </c>
      <c r="L3" s="33" t="s">
        <v>19</v>
      </c>
      <c r="M3" s="36" t="s">
        <v>2</v>
      </c>
    </row>
    <row r="4" spans="1:13" x14ac:dyDescent="0.2">
      <c r="A4" s="37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9"/>
      <c r="L4" s="39"/>
      <c r="M4" s="40"/>
    </row>
    <row r="5" spans="1:13" x14ac:dyDescent="0.2">
      <c r="A5" s="33" t="s">
        <v>3</v>
      </c>
      <c r="B5" s="20">
        <v>2416</v>
      </c>
      <c r="C5" s="20">
        <v>2376</v>
      </c>
      <c r="D5" s="41">
        <f>(B5-C5)/C5</f>
        <v>1.6835016835016835E-2</v>
      </c>
      <c r="E5" s="20">
        <v>1802</v>
      </c>
      <c r="F5" s="20">
        <v>1690</v>
      </c>
      <c r="G5" s="41">
        <f t="shared" ref="G5:G6" si="0">(E5-F5)/F5</f>
        <v>6.6272189349112429E-2</v>
      </c>
      <c r="H5" s="67">
        <v>611</v>
      </c>
      <c r="I5" s="67">
        <v>599</v>
      </c>
      <c r="J5" s="41">
        <f t="shared" ref="J5:J6" si="1">(H5-I5)/I5</f>
        <v>2.003338898163606E-2</v>
      </c>
      <c r="K5" s="58"/>
      <c r="L5" s="58"/>
      <c r="M5" s="41" t="str">
        <f t="shared" ref="M5:M6" si="2">IF(ISNUMBER(L5),(K5-L5)/L5,"")</f>
        <v/>
      </c>
    </row>
    <row r="6" spans="1:13" x14ac:dyDescent="0.2">
      <c r="A6" s="33" t="s">
        <v>4</v>
      </c>
      <c r="B6" s="20">
        <v>1508</v>
      </c>
      <c r="C6" s="20">
        <v>1478</v>
      </c>
      <c r="D6" s="41">
        <f>(B6-C6)/C6</f>
        <v>2.0297699594046009E-2</v>
      </c>
      <c r="E6" s="20">
        <v>722</v>
      </c>
      <c r="F6" s="67">
        <v>674</v>
      </c>
      <c r="G6" s="41">
        <f t="shared" si="0"/>
        <v>7.1216617210682495E-2</v>
      </c>
      <c r="H6" s="67">
        <v>472</v>
      </c>
      <c r="I6" s="67">
        <v>449</v>
      </c>
      <c r="J6" s="41">
        <f t="shared" si="1"/>
        <v>5.1224944320712694E-2</v>
      </c>
      <c r="K6" s="58"/>
      <c r="L6" s="58"/>
      <c r="M6" s="41" t="str">
        <f t="shared" si="2"/>
        <v/>
      </c>
    </row>
    <row r="7" spans="1:13" x14ac:dyDescent="0.2">
      <c r="A7" s="42"/>
      <c r="B7" s="43"/>
      <c r="C7" s="43"/>
      <c r="D7" s="43"/>
      <c r="E7" s="59"/>
      <c r="F7" s="43"/>
      <c r="G7" s="43"/>
      <c r="H7" s="59"/>
      <c r="I7" s="43"/>
      <c r="J7" s="43"/>
      <c r="K7" s="61"/>
      <c r="L7" s="61"/>
      <c r="M7" s="40"/>
    </row>
    <row r="8" spans="1:13" x14ac:dyDescent="0.2">
      <c r="A8" s="44" t="s">
        <v>5</v>
      </c>
      <c r="B8" s="45">
        <f>SUM(B5:B6)</f>
        <v>3924</v>
      </c>
      <c r="C8" s="45">
        <f>SUM(C5:C6)</f>
        <v>3854</v>
      </c>
      <c r="D8" s="41">
        <f>(B8-C8)/C8</f>
        <v>1.8162947586922679E-2</v>
      </c>
      <c r="E8" s="45">
        <f t="shared" ref="E8:F8" si="3">SUM(E5:E6)</f>
        <v>2524</v>
      </c>
      <c r="F8" s="45">
        <f t="shared" si="3"/>
        <v>2364</v>
      </c>
      <c r="G8" s="41">
        <f>(E8-F8)/F8</f>
        <v>6.7681895093062605E-2</v>
      </c>
      <c r="H8" s="45">
        <f t="shared" ref="H8:I8" si="4">SUM(H5:H6)</f>
        <v>1083</v>
      </c>
      <c r="I8" s="45">
        <f t="shared" si="4"/>
        <v>1048</v>
      </c>
      <c r="J8" s="41">
        <f>(H8-I8)/I8</f>
        <v>3.3396946564885496E-2</v>
      </c>
      <c r="K8" s="33" t="str">
        <f>IF(ISNUMBER(K5),SUM(K5:K6),"")</f>
        <v/>
      </c>
      <c r="L8" s="33" t="str">
        <f>IF(ISNUMBER(L5),SUM(L5:L6),"")</f>
        <v/>
      </c>
      <c r="M8" s="41" t="str">
        <f t="shared" ref="M8" si="5">IF(ISNUMBER(L8),(K8-L8)/L8,"")</f>
        <v/>
      </c>
    </row>
    <row r="9" spans="1:13" x14ac:dyDescent="0.2">
      <c r="A9" s="46"/>
      <c r="B9" s="47"/>
      <c r="C9" s="47"/>
      <c r="D9" s="48"/>
      <c r="E9" s="47"/>
      <c r="F9" s="47"/>
      <c r="G9" s="48"/>
      <c r="H9" s="47"/>
      <c r="I9" s="47"/>
      <c r="J9" s="48"/>
      <c r="K9" s="47"/>
      <c r="L9" s="47"/>
      <c r="M9" s="48"/>
    </row>
    <row r="10" spans="1:13" x14ac:dyDescent="0.2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x14ac:dyDescent="0.2">
      <c r="A11" s="31"/>
      <c r="B11" s="32" t="s">
        <v>46</v>
      </c>
      <c r="C11" s="32" t="s">
        <v>42</v>
      </c>
      <c r="D11" s="32"/>
      <c r="E11" s="32" t="s">
        <v>46</v>
      </c>
      <c r="F11" s="32" t="s">
        <v>42</v>
      </c>
      <c r="G11" s="32"/>
      <c r="H11" s="32" t="s">
        <v>46</v>
      </c>
      <c r="I11" s="32" t="s">
        <v>42</v>
      </c>
      <c r="J11" s="33"/>
      <c r="K11" s="32" t="s">
        <v>46</v>
      </c>
      <c r="L11" s="32" t="s">
        <v>42</v>
      </c>
      <c r="M11" s="32"/>
    </row>
    <row r="12" spans="1:13" x14ac:dyDescent="0.2">
      <c r="A12" s="49"/>
      <c r="B12" s="35" t="s">
        <v>20</v>
      </c>
      <c r="C12" s="35" t="s">
        <v>20</v>
      </c>
      <c r="D12" s="31" t="s">
        <v>2</v>
      </c>
      <c r="E12" s="35" t="s">
        <v>0</v>
      </c>
      <c r="F12" s="35" t="s">
        <v>0</v>
      </c>
      <c r="G12" s="31" t="s">
        <v>2</v>
      </c>
      <c r="H12" s="35" t="s">
        <v>1</v>
      </c>
      <c r="I12" s="35" t="s">
        <v>1</v>
      </c>
      <c r="J12" s="31" t="s">
        <v>2</v>
      </c>
      <c r="K12" s="33" t="s">
        <v>19</v>
      </c>
      <c r="L12" s="33" t="s">
        <v>19</v>
      </c>
      <c r="M12" s="36" t="s">
        <v>2</v>
      </c>
    </row>
    <row r="13" spans="1:13" x14ac:dyDescent="0.2">
      <c r="A13" s="37" t="s">
        <v>7</v>
      </c>
      <c r="B13" s="62"/>
      <c r="C13" s="62"/>
      <c r="D13" s="62"/>
      <c r="E13" s="62"/>
      <c r="F13" s="62"/>
      <c r="G13" s="62"/>
      <c r="H13" s="62"/>
      <c r="I13" s="62"/>
      <c r="J13" s="68"/>
      <c r="K13" s="39"/>
      <c r="L13" s="39"/>
      <c r="M13" s="40"/>
    </row>
    <row r="14" spans="1:13" x14ac:dyDescent="0.2">
      <c r="A14" s="4" t="s">
        <v>30</v>
      </c>
      <c r="B14" s="67">
        <v>6</v>
      </c>
      <c r="C14" s="67">
        <v>14</v>
      </c>
      <c r="D14" s="41">
        <f t="shared" ref="D14:D22" si="6">(B14-C14)/C14</f>
        <v>-0.5714285714285714</v>
      </c>
      <c r="E14" s="67">
        <v>6</v>
      </c>
      <c r="F14" s="67">
        <v>9</v>
      </c>
      <c r="G14" s="41">
        <f t="shared" ref="G14:G22" si="7">(E14-F14)/F14</f>
        <v>-0.33333333333333331</v>
      </c>
      <c r="H14" s="67">
        <v>3</v>
      </c>
      <c r="I14" s="67">
        <v>3</v>
      </c>
      <c r="J14" s="41">
        <f t="shared" ref="J14:J22" si="8">(H14-I14)/I14</f>
        <v>0</v>
      </c>
      <c r="K14" s="33"/>
      <c r="L14" s="33"/>
      <c r="M14" s="41" t="str">
        <f>IF(ISNUMBER(L14),(K14-L14)/L14,"")</f>
        <v/>
      </c>
    </row>
    <row r="15" spans="1:13" x14ac:dyDescent="0.2">
      <c r="A15" s="4" t="s">
        <v>8</v>
      </c>
      <c r="B15" s="67">
        <v>810</v>
      </c>
      <c r="C15" s="67">
        <v>716</v>
      </c>
      <c r="D15" s="41">
        <f t="shared" si="6"/>
        <v>0.13128491620111732</v>
      </c>
      <c r="E15" s="67">
        <v>660</v>
      </c>
      <c r="F15" s="67">
        <v>543</v>
      </c>
      <c r="G15" s="41">
        <f t="shared" si="7"/>
        <v>0.21546961325966851</v>
      </c>
      <c r="H15" s="67">
        <v>213</v>
      </c>
      <c r="I15" s="67">
        <v>181</v>
      </c>
      <c r="J15" s="41">
        <f t="shared" si="8"/>
        <v>0.17679558011049723</v>
      </c>
      <c r="K15" s="33"/>
      <c r="L15" s="33"/>
      <c r="M15" s="41" t="str">
        <f>IF(ISNUMBER(L15),(K15-L15)/L15,"")</f>
        <v/>
      </c>
    </row>
    <row r="16" spans="1:13" x14ac:dyDescent="0.2">
      <c r="A16" s="4" t="s">
        <v>44</v>
      </c>
      <c r="B16" s="67">
        <v>201</v>
      </c>
      <c r="C16" s="67">
        <v>163</v>
      </c>
      <c r="D16" s="41">
        <f t="shared" si="6"/>
        <v>0.23312883435582821</v>
      </c>
      <c r="E16" s="67">
        <v>105</v>
      </c>
      <c r="F16" s="67">
        <v>72</v>
      </c>
      <c r="G16" s="41">
        <f t="shared" si="7"/>
        <v>0.45833333333333331</v>
      </c>
      <c r="H16" s="67">
        <v>43</v>
      </c>
      <c r="I16" s="67">
        <v>25</v>
      </c>
      <c r="J16" s="41">
        <f t="shared" si="8"/>
        <v>0.72</v>
      </c>
      <c r="K16" s="33"/>
      <c r="L16" s="33"/>
      <c r="M16" s="41" t="str">
        <f t="shared" ref="M16:M29" si="9">IF(ISNUMBER(L16),(K16-L16)/L16,"")</f>
        <v/>
      </c>
    </row>
    <row r="17" spans="1:13" x14ac:dyDescent="0.2">
      <c r="A17" s="5" t="s">
        <v>31</v>
      </c>
      <c r="B17" s="67">
        <v>28</v>
      </c>
      <c r="C17" s="67">
        <v>16</v>
      </c>
      <c r="D17" s="41">
        <f t="shared" si="6"/>
        <v>0.75</v>
      </c>
      <c r="E17" s="67">
        <v>19</v>
      </c>
      <c r="F17" s="67">
        <v>9</v>
      </c>
      <c r="G17" s="41">
        <f t="shared" si="7"/>
        <v>1.1111111111111112</v>
      </c>
      <c r="H17" s="67">
        <v>10</v>
      </c>
      <c r="I17" s="67">
        <v>3</v>
      </c>
      <c r="J17" s="41">
        <f t="shared" si="8"/>
        <v>2.3333333333333335</v>
      </c>
      <c r="K17" s="33"/>
      <c r="L17" s="36"/>
      <c r="M17" s="41" t="str">
        <f t="shared" si="9"/>
        <v/>
      </c>
    </row>
    <row r="18" spans="1:13" x14ac:dyDescent="0.2">
      <c r="A18" s="5" t="s">
        <v>32</v>
      </c>
      <c r="B18" s="67">
        <v>665</v>
      </c>
      <c r="C18" s="67">
        <v>667</v>
      </c>
      <c r="D18" s="41">
        <f t="shared" si="6"/>
        <v>-2.9985007496251873E-3</v>
      </c>
      <c r="E18" s="67">
        <v>528</v>
      </c>
      <c r="F18" s="67">
        <v>544</v>
      </c>
      <c r="G18" s="41">
        <f t="shared" si="7"/>
        <v>-2.9411764705882353E-2</v>
      </c>
      <c r="H18" s="67">
        <v>184</v>
      </c>
      <c r="I18" s="67">
        <v>204</v>
      </c>
      <c r="J18" s="41">
        <f t="shared" si="8"/>
        <v>-9.8039215686274508E-2</v>
      </c>
      <c r="K18" s="33"/>
      <c r="L18" s="33"/>
      <c r="M18" s="41" t="str">
        <f t="shared" si="9"/>
        <v/>
      </c>
    </row>
    <row r="19" spans="1:13" x14ac:dyDescent="0.2">
      <c r="A19" s="5" t="s">
        <v>33</v>
      </c>
      <c r="B19" s="67">
        <v>140</v>
      </c>
      <c r="C19" s="67">
        <v>185</v>
      </c>
      <c r="D19" s="41">
        <f t="shared" si="6"/>
        <v>-0.24324324324324326</v>
      </c>
      <c r="E19" s="67">
        <v>122</v>
      </c>
      <c r="F19" s="67">
        <v>141</v>
      </c>
      <c r="G19" s="41">
        <f t="shared" si="7"/>
        <v>-0.13475177304964539</v>
      </c>
      <c r="H19" s="67">
        <v>42</v>
      </c>
      <c r="I19" s="67">
        <v>58</v>
      </c>
      <c r="J19" s="41">
        <f t="shared" si="8"/>
        <v>-0.27586206896551724</v>
      </c>
      <c r="K19" s="33"/>
      <c r="L19" s="33"/>
      <c r="M19" s="41" t="str">
        <f t="shared" si="9"/>
        <v/>
      </c>
    </row>
    <row r="20" spans="1:13" x14ac:dyDescent="0.2">
      <c r="A20" s="5" t="s">
        <v>9</v>
      </c>
      <c r="B20" s="33">
        <v>313</v>
      </c>
      <c r="C20" s="33">
        <v>323</v>
      </c>
      <c r="D20" s="41">
        <f t="shared" si="6"/>
        <v>-3.0959752321981424E-2</v>
      </c>
      <c r="E20" s="33">
        <v>215</v>
      </c>
      <c r="F20" s="33">
        <v>217</v>
      </c>
      <c r="G20" s="41">
        <f t="shared" si="7"/>
        <v>-9.2165898617511521E-3</v>
      </c>
      <c r="H20" s="33">
        <v>67</v>
      </c>
      <c r="I20" s="33">
        <v>74</v>
      </c>
      <c r="J20" s="41">
        <f t="shared" si="8"/>
        <v>-9.45945945945946E-2</v>
      </c>
      <c r="K20" s="33"/>
      <c r="L20" s="33"/>
      <c r="M20" s="41" t="str">
        <f t="shared" si="9"/>
        <v/>
      </c>
    </row>
    <row r="21" spans="1:13" x14ac:dyDescent="0.2">
      <c r="A21" s="5" t="s">
        <v>10</v>
      </c>
      <c r="B21" s="67">
        <v>213</v>
      </c>
      <c r="C21" s="67">
        <v>246</v>
      </c>
      <c r="D21" s="41">
        <f t="shared" si="6"/>
        <v>-0.13414634146341464</v>
      </c>
      <c r="E21" s="67">
        <v>119</v>
      </c>
      <c r="F21" s="67">
        <v>123</v>
      </c>
      <c r="G21" s="41">
        <f t="shared" si="7"/>
        <v>-3.2520325203252036E-2</v>
      </c>
      <c r="H21" s="67">
        <v>40</v>
      </c>
      <c r="I21" s="67">
        <v>42</v>
      </c>
      <c r="J21" s="41">
        <f t="shared" si="8"/>
        <v>-4.7619047619047616E-2</v>
      </c>
      <c r="K21" s="33"/>
      <c r="L21" s="33"/>
      <c r="M21" s="41" t="str">
        <f t="shared" si="9"/>
        <v/>
      </c>
    </row>
    <row r="22" spans="1:13" x14ac:dyDescent="0.2">
      <c r="A22" s="5" t="s">
        <v>41</v>
      </c>
      <c r="B22" s="67">
        <v>40</v>
      </c>
      <c r="C22" s="67">
        <v>46</v>
      </c>
      <c r="D22" s="41">
        <f t="shared" si="6"/>
        <v>-0.13043478260869565</v>
      </c>
      <c r="E22" s="67">
        <v>28</v>
      </c>
      <c r="F22" s="67">
        <v>32</v>
      </c>
      <c r="G22" s="41">
        <f t="shared" si="7"/>
        <v>-0.125</v>
      </c>
      <c r="H22" s="67">
        <v>9</v>
      </c>
      <c r="I22" s="67">
        <v>9</v>
      </c>
      <c r="J22" s="41">
        <f t="shared" si="8"/>
        <v>0</v>
      </c>
      <c r="K22" s="33"/>
      <c r="L22" s="33"/>
      <c r="M22" s="41" t="str">
        <f t="shared" si="9"/>
        <v/>
      </c>
    </row>
    <row r="23" spans="1:13" x14ac:dyDescent="0.2">
      <c r="A23" s="51" t="s">
        <v>13</v>
      </c>
      <c r="B23" s="63"/>
      <c r="C23" s="63"/>
      <c r="D23" s="63"/>
      <c r="E23" s="63"/>
      <c r="F23" s="63"/>
      <c r="G23" s="63"/>
      <c r="H23" s="63"/>
      <c r="I23" s="63"/>
      <c r="J23" s="60"/>
      <c r="K23" s="39"/>
      <c r="L23" s="39"/>
      <c r="M23" s="40"/>
    </row>
    <row r="24" spans="1:13" x14ac:dyDescent="0.2">
      <c r="A24" s="36" t="s">
        <v>12</v>
      </c>
      <c r="B24" s="58">
        <v>1324</v>
      </c>
      <c r="C24" s="58">
        <v>1276</v>
      </c>
      <c r="D24" s="41">
        <f t="shared" ref="D24:D25" si="10">(B24-C24)/C24</f>
        <v>3.7617554858934171E-2</v>
      </c>
      <c r="E24" s="33">
        <v>984</v>
      </c>
      <c r="F24" s="33">
        <v>925</v>
      </c>
      <c r="G24" s="41">
        <f t="shared" ref="G24:G25" si="11">(E24-F24)/F24</f>
        <v>6.3783783783783785E-2</v>
      </c>
      <c r="H24" s="33">
        <v>330</v>
      </c>
      <c r="I24" s="33">
        <v>305</v>
      </c>
      <c r="J24" s="41">
        <f t="shared" ref="J24:J25" si="12">(H24-I24)/I24</f>
        <v>8.1967213114754092E-2</v>
      </c>
      <c r="K24" s="33"/>
      <c r="L24" s="33"/>
      <c r="M24" s="41" t="str">
        <f t="shared" si="9"/>
        <v/>
      </c>
    </row>
    <row r="25" spans="1:13" x14ac:dyDescent="0.2">
      <c r="A25" s="36" t="s">
        <v>11</v>
      </c>
      <c r="B25" s="58">
        <v>1092</v>
      </c>
      <c r="C25" s="58">
        <v>1100</v>
      </c>
      <c r="D25" s="41">
        <f t="shared" si="10"/>
        <v>-7.2727272727272727E-3</v>
      </c>
      <c r="E25" s="33">
        <v>818</v>
      </c>
      <c r="F25" s="33">
        <v>765</v>
      </c>
      <c r="G25" s="41">
        <f t="shared" si="11"/>
        <v>6.9281045751633991E-2</v>
      </c>
      <c r="H25" s="33">
        <v>281</v>
      </c>
      <c r="I25" s="33">
        <v>294</v>
      </c>
      <c r="J25" s="41">
        <f t="shared" si="12"/>
        <v>-4.4217687074829932E-2</v>
      </c>
      <c r="K25" s="33"/>
      <c r="L25" s="33"/>
      <c r="M25" s="41" t="str">
        <f t="shared" si="9"/>
        <v/>
      </c>
    </row>
    <row r="26" spans="1:13" x14ac:dyDescent="0.2">
      <c r="A26" s="37" t="s">
        <v>34</v>
      </c>
      <c r="B26" s="63"/>
      <c r="C26" s="63"/>
      <c r="D26" s="63"/>
      <c r="E26" s="63"/>
      <c r="F26" s="63"/>
      <c r="G26" s="63"/>
      <c r="H26" s="63"/>
      <c r="I26" s="63"/>
      <c r="J26" s="60"/>
      <c r="K26" s="39"/>
      <c r="L26" s="39"/>
      <c r="M26" s="40"/>
    </row>
    <row r="27" spans="1:13" x14ac:dyDescent="0.2">
      <c r="A27" s="36" t="s">
        <v>14</v>
      </c>
      <c r="B27" s="58">
        <v>1974</v>
      </c>
      <c r="C27" s="58">
        <v>1842</v>
      </c>
      <c r="D27" s="41">
        <f t="shared" ref="D27:D29" si="13">(B27-C27)/C27</f>
        <v>7.1661237785016291E-2</v>
      </c>
      <c r="E27" s="58">
        <v>1527</v>
      </c>
      <c r="F27" s="58">
        <v>1379</v>
      </c>
      <c r="G27" s="41">
        <f t="shared" ref="G27:G29" si="14">(E27-F27)/F27</f>
        <v>0.10732414793328499</v>
      </c>
      <c r="H27" s="33">
        <v>542</v>
      </c>
      <c r="I27" s="33">
        <v>527</v>
      </c>
      <c r="J27" s="41">
        <f t="shared" ref="J27:J28" si="15">(H27-I27)/I27</f>
        <v>2.8462998102466792E-2</v>
      </c>
      <c r="K27" s="33"/>
      <c r="L27" s="33"/>
      <c r="M27" s="41" t="str">
        <f t="shared" si="9"/>
        <v/>
      </c>
    </row>
    <row r="28" spans="1:13" x14ac:dyDescent="0.2">
      <c r="A28" s="36" t="s">
        <v>15</v>
      </c>
      <c r="B28" s="33">
        <v>229</v>
      </c>
      <c r="C28" s="33">
        <v>288</v>
      </c>
      <c r="D28" s="41">
        <f t="shared" si="13"/>
        <v>-0.2048611111111111</v>
      </c>
      <c r="E28" s="33">
        <v>156</v>
      </c>
      <c r="F28" s="33">
        <v>188</v>
      </c>
      <c r="G28" s="41">
        <f t="shared" si="14"/>
        <v>-0.1702127659574468</v>
      </c>
      <c r="H28" s="33">
        <v>29</v>
      </c>
      <c r="I28" s="33">
        <v>30</v>
      </c>
      <c r="J28" s="41">
        <f t="shared" si="15"/>
        <v>-3.3333333333333333E-2</v>
      </c>
      <c r="K28" s="33"/>
      <c r="L28" s="33"/>
      <c r="M28" s="41" t="str">
        <f t="shared" si="9"/>
        <v/>
      </c>
    </row>
    <row r="29" spans="1:13" x14ac:dyDescent="0.2">
      <c r="A29" s="36" t="s">
        <v>10</v>
      </c>
      <c r="B29" s="33">
        <v>213</v>
      </c>
      <c r="C29" s="33">
        <v>246</v>
      </c>
      <c r="D29" s="41">
        <f t="shared" si="13"/>
        <v>-0.13414634146341464</v>
      </c>
      <c r="E29" s="33">
        <v>119</v>
      </c>
      <c r="F29" s="33">
        <v>123</v>
      </c>
      <c r="G29" s="41">
        <f t="shared" si="14"/>
        <v>-3.2520325203252036E-2</v>
      </c>
      <c r="H29" s="33">
        <v>40</v>
      </c>
      <c r="I29" s="33">
        <v>42</v>
      </c>
      <c r="J29" s="41">
        <f>(H29-I29)/I29</f>
        <v>-4.7619047619047616E-2</v>
      </c>
      <c r="K29" s="33"/>
      <c r="L29" s="33"/>
      <c r="M29" s="41" t="str">
        <f t="shared" si="9"/>
        <v/>
      </c>
    </row>
    <row r="30" spans="1:13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x14ac:dyDescent="0.2">
      <c r="A31" s="80" t="s">
        <v>43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x14ac:dyDescent="0.2">
      <c r="A32" s="31"/>
      <c r="B32" s="32" t="s">
        <v>46</v>
      </c>
      <c r="C32" s="32" t="s">
        <v>42</v>
      </c>
      <c r="D32" s="32"/>
      <c r="E32" s="32" t="s">
        <v>46</v>
      </c>
      <c r="F32" s="32" t="s">
        <v>42</v>
      </c>
      <c r="G32" s="32"/>
      <c r="H32" s="32" t="s">
        <v>46</v>
      </c>
      <c r="I32" s="32" t="s">
        <v>42</v>
      </c>
      <c r="J32" s="33"/>
      <c r="K32" s="32" t="s">
        <v>46</v>
      </c>
      <c r="L32" s="32" t="s">
        <v>42</v>
      </c>
      <c r="M32" s="32"/>
    </row>
    <row r="33" spans="1:13" x14ac:dyDescent="0.2">
      <c r="A33" s="49"/>
      <c r="B33" s="35" t="s">
        <v>20</v>
      </c>
      <c r="C33" s="35" t="s">
        <v>20</v>
      </c>
      <c r="D33" s="31" t="s">
        <v>2</v>
      </c>
      <c r="E33" s="35" t="s">
        <v>0</v>
      </c>
      <c r="F33" s="35" t="s">
        <v>0</v>
      </c>
      <c r="G33" s="31" t="s">
        <v>2</v>
      </c>
      <c r="H33" s="35" t="s">
        <v>1</v>
      </c>
      <c r="I33" s="35" t="s">
        <v>1</v>
      </c>
      <c r="J33" s="31" t="s">
        <v>2</v>
      </c>
      <c r="K33" s="33" t="s">
        <v>19</v>
      </c>
      <c r="L33" s="33" t="s">
        <v>19</v>
      </c>
      <c r="M33" s="36" t="s">
        <v>2</v>
      </c>
    </row>
    <row r="34" spans="1:13" x14ac:dyDescent="0.2">
      <c r="A34" s="37" t="s">
        <v>7</v>
      </c>
      <c r="B34" s="62"/>
      <c r="C34" s="62"/>
      <c r="D34" s="62"/>
      <c r="E34" s="62"/>
      <c r="F34" s="62"/>
      <c r="G34" s="62"/>
      <c r="H34" s="62"/>
      <c r="I34" s="62"/>
      <c r="J34" s="68"/>
      <c r="K34" s="39"/>
      <c r="L34" s="39"/>
      <c r="M34" s="40"/>
    </row>
    <row r="35" spans="1:13" x14ac:dyDescent="0.2">
      <c r="A35" s="4" t="s">
        <v>30</v>
      </c>
      <c r="B35" s="67">
        <v>12</v>
      </c>
      <c r="C35" s="67">
        <v>7</v>
      </c>
      <c r="D35" s="41">
        <f t="shared" ref="D35:D43" si="16">(B35-C35)/C35</f>
        <v>0.7142857142857143</v>
      </c>
      <c r="E35" s="67">
        <v>7</v>
      </c>
      <c r="F35" s="67">
        <v>5</v>
      </c>
      <c r="G35" s="74">
        <f t="shared" ref="G35:G37" si="17">IF(F35&gt;0,(E35-F35)/F35,"--")</f>
        <v>0.4</v>
      </c>
      <c r="H35" s="67">
        <v>3</v>
      </c>
      <c r="I35" s="67">
        <v>5</v>
      </c>
      <c r="J35" s="74">
        <f t="shared" ref="J35:J37" si="18">IF(I35&gt;0,(H35-I35)/I35,"--")</f>
        <v>-0.4</v>
      </c>
      <c r="K35" s="33"/>
      <c r="L35" s="33"/>
      <c r="M35" s="41" t="str">
        <f t="shared" ref="M35:M50" si="19">IF(ISNUMBER(L35),(K35-L35)/L35,"")</f>
        <v/>
      </c>
    </row>
    <row r="36" spans="1:13" x14ac:dyDescent="0.2">
      <c r="A36" s="4" t="s">
        <v>8</v>
      </c>
      <c r="B36" s="67">
        <v>253</v>
      </c>
      <c r="C36" s="67">
        <v>278</v>
      </c>
      <c r="D36" s="41">
        <f t="shared" si="16"/>
        <v>-8.9928057553956831E-2</v>
      </c>
      <c r="E36" s="67">
        <v>90</v>
      </c>
      <c r="F36" s="67">
        <v>121</v>
      </c>
      <c r="G36" s="74">
        <f t="shared" si="17"/>
        <v>-0.256198347107438</v>
      </c>
      <c r="H36" s="67">
        <v>56</v>
      </c>
      <c r="I36" s="67">
        <v>76</v>
      </c>
      <c r="J36" s="74">
        <f t="shared" si="18"/>
        <v>-0.26315789473684209</v>
      </c>
      <c r="K36" s="33"/>
      <c r="L36" s="33"/>
      <c r="M36" s="41" t="str">
        <f t="shared" si="19"/>
        <v/>
      </c>
    </row>
    <row r="37" spans="1:13" x14ac:dyDescent="0.2">
      <c r="A37" s="4" t="s">
        <v>44</v>
      </c>
      <c r="B37" s="67">
        <v>91</v>
      </c>
      <c r="C37" s="67">
        <v>84</v>
      </c>
      <c r="D37" s="41">
        <f t="shared" si="16"/>
        <v>8.3333333333333329E-2</v>
      </c>
      <c r="E37" s="67">
        <v>32</v>
      </c>
      <c r="F37" s="67">
        <v>22</v>
      </c>
      <c r="G37" s="74">
        <f t="shared" si="17"/>
        <v>0.45454545454545453</v>
      </c>
      <c r="H37" s="67">
        <v>26</v>
      </c>
      <c r="I37" s="67">
        <v>16</v>
      </c>
      <c r="J37" s="74">
        <f t="shared" si="18"/>
        <v>0.625</v>
      </c>
      <c r="K37" s="33"/>
      <c r="L37" s="33"/>
      <c r="M37" s="41" t="str">
        <f t="shared" si="19"/>
        <v/>
      </c>
    </row>
    <row r="38" spans="1:13" x14ac:dyDescent="0.2">
      <c r="A38" s="5" t="s">
        <v>31</v>
      </c>
      <c r="B38" s="67">
        <v>9</v>
      </c>
      <c r="C38" s="67">
        <v>6</v>
      </c>
      <c r="D38" s="41">
        <f t="shared" si="16"/>
        <v>0.5</v>
      </c>
      <c r="E38" s="67">
        <v>3</v>
      </c>
      <c r="F38" s="67">
        <v>0</v>
      </c>
      <c r="G38" s="74" t="str">
        <f>IF(F38&gt;0,(E38-F38)/F38,"--")</f>
        <v>--</v>
      </c>
      <c r="H38" s="67">
        <v>2</v>
      </c>
      <c r="I38" s="67">
        <v>0</v>
      </c>
      <c r="J38" s="74" t="str">
        <f>IF(I38&gt;0,(H38-I38)/I38,"--")</f>
        <v>--</v>
      </c>
      <c r="K38" s="36"/>
      <c r="L38" s="36"/>
      <c r="M38" s="41" t="str">
        <f t="shared" si="19"/>
        <v/>
      </c>
    </row>
    <row r="39" spans="1:13" x14ac:dyDescent="0.2">
      <c r="A39" s="5" t="s">
        <v>32</v>
      </c>
      <c r="B39" s="67">
        <v>711</v>
      </c>
      <c r="C39" s="67">
        <v>676</v>
      </c>
      <c r="D39" s="41">
        <f t="shared" si="16"/>
        <v>5.1775147928994084E-2</v>
      </c>
      <c r="E39" s="67">
        <v>401</v>
      </c>
      <c r="F39" s="67">
        <v>350</v>
      </c>
      <c r="G39" s="74">
        <f t="shared" ref="G39:G43" si="20">IF(F39&gt;0,(E39-F39)/F39,"--")</f>
        <v>0.14571428571428571</v>
      </c>
      <c r="H39" s="67">
        <v>262</v>
      </c>
      <c r="I39" s="67">
        <v>246</v>
      </c>
      <c r="J39" s="74">
        <f t="shared" ref="J39:J43" si="21">IF(I39&gt;0,(H39-I39)/I39,"--")</f>
        <v>6.5040650406504072E-2</v>
      </c>
      <c r="K39" s="33"/>
      <c r="L39" s="33"/>
      <c r="M39" s="41" t="str">
        <f t="shared" si="19"/>
        <v/>
      </c>
    </row>
    <row r="40" spans="1:13" x14ac:dyDescent="0.2">
      <c r="A40" s="5" t="s">
        <v>33</v>
      </c>
      <c r="B40" s="67">
        <v>65</v>
      </c>
      <c r="C40" s="67">
        <v>58</v>
      </c>
      <c r="D40" s="41">
        <f t="shared" si="16"/>
        <v>0.1206896551724138</v>
      </c>
      <c r="E40" s="67">
        <v>40</v>
      </c>
      <c r="F40" s="67">
        <v>26</v>
      </c>
      <c r="G40" s="74">
        <f t="shared" si="20"/>
        <v>0.53846153846153844</v>
      </c>
      <c r="H40" s="67">
        <v>25</v>
      </c>
      <c r="I40" s="67">
        <v>18</v>
      </c>
      <c r="J40" s="74">
        <f t="shared" si="21"/>
        <v>0.3888888888888889</v>
      </c>
      <c r="K40" s="33"/>
      <c r="L40" s="33"/>
      <c r="M40" s="41" t="str">
        <f t="shared" si="19"/>
        <v/>
      </c>
    </row>
    <row r="41" spans="1:13" x14ac:dyDescent="0.2">
      <c r="A41" s="5" t="s">
        <v>9</v>
      </c>
      <c r="B41" s="33">
        <v>110</v>
      </c>
      <c r="C41" s="33">
        <v>100</v>
      </c>
      <c r="D41" s="41">
        <f t="shared" si="16"/>
        <v>0.1</v>
      </c>
      <c r="E41" s="33">
        <v>52</v>
      </c>
      <c r="F41" s="33">
        <v>45</v>
      </c>
      <c r="G41" s="74">
        <f t="shared" si="20"/>
        <v>0.15555555555555556</v>
      </c>
      <c r="H41" s="33">
        <v>40</v>
      </c>
      <c r="I41" s="33">
        <v>27</v>
      </c>
      <c r="J41" s="74">
        <f t="shared" si="21"/>
        <v>0.48148148148148145</v>
      </c>
      <c r="K41" s="33"/>
      <c r="L41" s="33"/>
      <c r="M41" s="41" t="str">
        <f t="shared" si="19"/>
        <v/>
      </c>
    </row>
    <row r="42" spans="1:13" x14ac:dyDescent="0.2">
      <c r="A42" s="5" t="s">
        <v>10</v>
      </c>
      <c r="B42" s="67">
        <v>229</v>
      </c>
      <c r="C42" s="67">
        <v>246</v>
      </c>
      <c r="D42" s="41">
        <f t="shared" si="16"/>
        <v>-6.910569105691057E-2</v>
      </c>
      <c r="E42" s="33">
        <v>79</v>
      </c>
      <c r="F42" s="33">
        <v>99</v>
      </c>
      <c r="G42" s="74">
        <f t="shared" si="20"/>
        <v>-0.20202020202020202</v>
      </c>
      <c r="H42" s="33">
        <v>46</v>
      </c>
      <c r="I42" s="33">
        <v>56</v>
      </c>
      <c r="J42" s="74">
        <f t="shared" si="21"/>
        <v>-0.17857142857142858</v>
      </c>
      <c r="K42" s="33"/>
      <c r="L42" s="33"/>
      <c r="M42" s="41" t="str">
        <f t="shared" si="19"/>
        <v/>
      </c>
    </row>
    <row r="43" spans="1:13" x14ac:dyDescent="0.2">
      <c r="A43" s="5" t="s">
        <v>41</v>
      </c>
      <c r="B43" s="67">
        <v>28</v>
      </c>
      <c r="C43" s="67">
        <v>23</v>
      </c>
      <c r="D43" s="41">
        <f t="shared" si="16"/>
        <v>0.21739130434782608</v>
      </c>
      <c r="E43" s="33">
        <v>18</v>
      </c>
      <c r="F43" s="33">
        <v>6</v>
      </c>
      <c r="G43" s="74">
        <f t="shared" si="20"/>
        <v>2</v>
      </c>
      <c r="H43" s="33">
        <v>12</v>
      </c>
      <c r="I43" s="33">
        <v>5</v>
      </c>
      <c r="J43" s="74">
        <f t="shared" si="21"/>
        <v>1.4</v>
      </c>
      <c r="K43" s="33"/>
      <c r="L43" s="33"/>
      <c r="M43" s="41" t="str">
        <f t="shared" si="19"/>
        <v/>
      </c>
    </row>
    <row r="44" spans="1:13" x14ac:dyDescent="0.2">
      <c r="A44" s="51" t="s">
        <v>13</v>
      </c>
      <c r="B44" s="63"/>
      <c r="C44" s="63"/>
      <c r="D44" s="63"/>
      <c r="E44" s="63"/>
      <c r="F44" s="63"/>
      <c r="G44" s="63"/>
      <c r="H44" s="63"/>
      <c r="I44" s="63"/>
      <c r="J44" s="60"/>
      <c r="K44" s="39"/>
      <c r="L44" s="39"/>
      <c r="M44" s="40"/>
    </row>
    <row r="45" spans="1:13" x14ac:dyDescent="0.2">
      <c r="A45" s="36" t="s">
        <v>12</v>
      </c>
      <c r="B45" s="67">
        <v>816</v>
      </c>
      <c r="C45" s="67">
        <v>793</v>
      </c>
      <c r="D45" s="41">
        <f t="shared" ref="D45" si="22">(B45-C45)/C45</f>
        <v>2.9003783102143757E-2</v>
      </c>
      <c r="E45" s="33">
        <v>432</v>
      </c>
      <c r="F45" s="33">
        <v>393</v>
      </c>
      <c r="G45" s="41">
        <f t="shared" ref="G45:G46" si="23">(E45-F45)/F45</f>
        <v>9.9236641221374045E-2</v>
      </c>
      <c r="H45" s="33">
        <v>288</v>
      </c>
      <c r="I45" s="33">
        <v>259</v>
      </c>
      <c r="J45" s="41">
        <f t="shared" ref="J45:J46" si="24">(H45-I45)/I45</f>
        <v>0.11196911196911197</v>
      </c>
      <c r="K45" s="33"/>
      <c r="L45" s="33"/>
      <c r="M45" s="41" t="str">
        <f t="shared" si="19"/>
        <v/>
      </c>
    </row>
    <row r="46" spans="1:13" x14ac:dyDescent="0.2">
      <c r="A46" s="36" t="s">
        <v>11</v>
      </c>
      <c r="B46" s="67">
        <v>692</v>
      </c>
      <c r="C46" s="67">
        <v>685</v>
      </c>
      <c r="D46" s="41">
        <f>(B46-C46)/C46</f>
        <v>1.0218978102189781E-2</v>
      </c>
      <c r="E46" s="33">
        <v>290</v>
      </c>
      <c r="F46" s="33">
        <v>281</v>
      </c>
      <c r="G46" s="41">
        <f t="shared" si="23"/>
        <v>3.2028469750889681E-2</v>
      </c>
      <c r="H46" s="33">
        <v>184</v>
      </c>
      <c r="I46" s="33">
        <v>190</v>
      </c>
      <c r="J46" s="41">
        <f t="shared" si="24"/>
        <v>-3.1578947368421054E-2</v>
      </c>
      <c r="K46" s="33"/>
      <c r="L46" s="33"/>
      <c r="M46" s="41" t="str">
        <f t="shared" si="19"/>
        <v/>
      </c>
    </row>
    <row r="47" spans="1:13" x14ac:dyDescent="0.2">
      <c r="A47" s="53" t="s">
        <v>34</v>
      </c>
      <c r="B47" s="63"/>
      <c r="C47" s="63"/>
      <c r="D47" s="63"/>
      <c r="E47" s="63"/>
      <c r="F47" s="63"/>
      <c r="G47" s="63"/>
      <c r="H47" s="63"/>
      <c r="I47" s="63"/>
      <c r="J47" s="60"/>
      <c r="K47" s="39"/>
      <c r="L47" s="39"/>
      <c r="M47" s="40"/>
    </row>
    <row r="48" spans="1:13" x14ac:dyDescent="0.2">
      <c r="A48" s="36" t="s">
        <v>14</v>
      </c>
      <c r="B48" s="58">
        <v>1162</v>
      </c>
      <c r="C48" s="58">
        <v>1088</v>
      </c>
      <c r="D48" s="41">
        <f t="shared" ref="D48:D50" si="25">(B48-C48)/C48</f>
        <v>6.8014705882352935E-2</v>
      </c>
      <c r="E48" s="33">
        <v>595</v>
      </c>
      <c r="F48" s="33">
        <v>527</v>
      </c>
      <c r="G48" s="41">
        <f t="shared" ref="G48:G50" si="26">(E48-F48)/F48</f>
        <v>0.12903225806451613</v>
      </c>
      <c r="H48" s="33">
        <v>395</v>
      </c>
      <c r="I48" s="33">
        <v>365</v>
      </c>
      <c r="J48" s="41">
        <f t="shared" ref="J48:J50" si="27">(H48-I48)/I48</f>
        <v>8.2191780821917804E-2</v>
      </c>
      <c r="K48" s="33"/>
      <c r="L48" s="33"/>
      <c r="M48" s="41" t="str">
        <f t="shared" si="19"/>
        <v/>
      </c>
    </row>
    <row r="49" spans="1:13" x14ac:dyDescent="0.2">
      <c r="A49" s="36" t="s">
        <v>15</v>
      </c>
      <c r="B49" s="33">
        <v>117</v>
      </c>
      <c r="C49" s="33">
        <v>144</v>
      </c>
      <c r="D49" s="41">
        <f t="shared" si="25"/>
        <v>-0.1875</v>
      </c>
      <c r="E49" s="33">
        <v>48</v>
      </c>
      <c r="F49" s="33">
        <v>48</v>
      </c>
      <c r="G49" s="41">
        <f t="shared" si="26"/>
        <v>0</v>
      </c>
      <c r="H49" s="33">
        <v>31</v>
      </c>
      <c r="I49" s="33">
        <v>28</v>
      </c>
      <c r="J49" s="41">
        <f t="shared" si="27"/>
        <v>0.10714285714285714</v>
      </c>
      <c r="K49" s="33"/>
      <c r="L49" s="33"/>
      <c r="M49" s="41" t="str">
        <f t="shared" si="19"/>
        <v/>
      </c>
    </row>
    <row r="50" spans="1:13" x14ac:dyDescent="0.2">
      <c r="A50" s="36" t="s">
        <v>10</v>
      </c>
      <c r="B50" s="33">
        <v>229</v>
      </c>
      <c r="C50" s="33">
        <v>246</v>
      </c>
      <c r="D50" s="41">
        <f t="shared" si="25"/>
        <v>-6.910569105691057E-2</v>
      </c>
      <c r="E50" s="33">
        <v>79</v>
      </c>
      <c r="F50" s="33">
        <v>99</v>
      </c>
      <c r="G50" s="41">
        <f t="shared" si="26"/>
        <v>-0.20202020202020202</v>
      </c>
      <c r="H50" s="33">
        <v>46</v>
      </c>
      <c r="I50" s="33">
        <v>56</v>
      </c>
      <c r="J50" s="41">
        <f t="shared" si="27"/>
        <v>-0.17857142857142858</v>
      </c>
      <c r="K50" s="33"/>
      <c r="L50" s="33"/>
      <c r="M50" s="41" t="str">
        <f t="shared" si="19"/>
        <v/>
      </c>
    </row>
    <row r="51" spans="1:13" s="1" customFormat="1" ht="17.25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5"/>
      <c r="L51" s="25"/>
      <c r="M51" s="25"/>
    </row>
    <row r="52" spans="1:13" s="1" customFormat="1" x14ac:dyDescent="0.2">
      <c r="A52" s="77" t="s">
        <v>18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3" s="1" customFormat="1" x14ac:dyDescent="0.2">
      <c r="A53" s="2"/>
      <c r="B53" s="3" t="s">
        <v>47</v>
      </c>
      <c r="C53" s="3" t="s">
        <v>48</v>
      </c>
      <c r="D53" s="65"/>
      <c r="E53" s="3" t="s">
        <v>47</v>
      </c>
      <c r="F53" s="3" t="s">
        <v>48</v>
      </c>
      <c r="G53" s="64"/>
      <c r="H53" s="3" t="s">
        <v>47</v>
      </c>
      <c r="I53" s="3" t="s">
        <v>48</v>
      </c>
      <c r="J53" s="64"/>
      <c r="K53" s="3" t="s">
        <v>47</v>
      </c>
      <c r="L53" s="3" t="s">
        <v>48</v>
      </c>
      <c r="M53" s="64"/>
    </row>
    <row r="54" spans="1:13" s="25" customFormat="1" ht="38.25" x14ac:dyDescent="0.2">
      <c r="A54" s="10"/>
      <c r="B54" s="16" t="s">
        <v>28</v>
      </c>
      <c r="C54" s="16" t="s">
        <v>28</v>
      </c>
      <c r="D54" s="2" t="s">
        <v>2</v>
      </c>
      <c r="E54" s="16" t="s">
        <v>27</v>
      </c>
      <c r="F54" s="16" t="s">
        <v>27</v>
      </c>
      <c r="G54" s="2" t="s">
        <v>2</v>
      </c>
      <c r="H54" s="16" t="s">
        <v>26</v>
      </c>
      <c r="I54" s="16" t="s">
        <v>26</v>
      </c>
      <c r="J54" s="2" t="s">
        <v>2</v>
      </c>
      <c r="K54" s="17" t="s">
        <v>29</v>
      </c>
      <c r="L54" s="17" t="s">
        <v>29</v>
      </c>
      <c r="M54" s="5" t="s">
        <v>2</v>
      </c>
    </row>
    <row r="55" spans="1:13" s="25" customFormat="1" x14ac:dyDescent="0.2">
      <c r="A55" s="6" t="s">
        <v>6</v>
      </c>
      <c r="B55" s="26"/>
      <c r="C55" s="26"/>
      <c r="D55" s="26"/>
      <c r="E55" s="7"/>
      <c r="F55" s="26"/>
      <c r="G55" s="26"/>
      <c r="H55" s="7"/>
      <c r="I55" s="26"/>
      <c r="J55" s="26"/>
      <c r="K55" s="8"/>
      <c r="L55" s="8"/>
      <c r="M55" s="27"/>
    </row>
    <row r="56" spans="1:13" s="25" customFormat="1" x14ac:dyDescent="0.2">
      <c r="A56" s="5" t="s">
        <v>3</v>
      </c>
      <c r="B56" s="4">
        <v>414</v>
      </c>
      <c r="C56" s="4">
        <v>442</v>
      </c>
      <c r="D56" s="23">
        <f t="shared" ref="D56:D63" si="28">(B56 - C56)/C56</f>
        <v>-6.3348416289592757E-2</v>
      </c>
      <c r="E56" s="4">
        <v>400</v>
      </c>
      <c r="F56" s="4">
        <v>404</v>
      </c>
      <c r="G56" s="23">
        <f t="shared" ref="G56:G63" si="29">(E56 - F56)/F56</f>
        <v>-9.9009900990099011E-3</v>
      </c>
      <c r="H56" s="4">
        <v>414</v>
      </c>
      <c r="I56" s="4">
        <v>441</v>
      </c>
      <c r="J56" s="23">
        <f t="shared" ref="J56:J65" si="30">(H56 - I56)/I56</f>
        <v>-6.1224489795918366E-2</v>
      </c>
      <c r="K56" s="4">
        <v>42</v>
      </c>
      <c r="L56" s="4">
        <v>43</v>
      </c>
      <c r="M56" s="23">
        <f t="shared" ref="M56:M59" si="31">IF(L56&gt;0,(K56 - L56)/L56,0)</f>
        <v>-2.3255813953488372E-2</v>
      </c>
    </row>
    <row r="57" spans="1:13" s="25" customFormat="1" x14ac:dyDescent="0.2">
      <c r="A57" s="5" t="s">
        <v>21</v>
      </c>
      <c r="B57" s="4">
        <v>530</v>
      </c>
      <c r="C57" s="4">
        <v>451</v>
      </c>
      <c r="D57" s="23">
        <f t="shared" si="28"/>
        <v>0.17516629711751663</v>
      </c>
      <c r="E57" s="4">
        <v>498</v>
      </c>
      <c r="F57" s="4">
        <v>425</v>
      </c>
      <c r="G57" s="23">
        <f t="shared" si="29"/>
        <v>0.17176470588235293</v>
      </c>
      <c r="H57" s="4">
        <v>527</v>
      </c>
      <c r="I57" s="4">
        <v>449</v>
      </c>
      <c r="J57" s="23">
        <f t="shared" si="30"/>
        <v>0.17371937639198218</v>
      </c>
      <c r="K57" s="4">
        <v>41</v>
      </c>
      <c r="L57" s="4">
        <v>20</v>
      </c>
      <c r="M57" s="23">
        <f t="shared" si="31"/>
        <v>1.05</v>
      </c>
    </row>
    <row r="58" spans="1:13" s="25" customFormat="1" x14ac:dyDescent="0.2">
      <c r="A58" s="5" t="s">
        <v>22</v>
      </c>
      <c r="B58" s="20">
        <v>1140</v>
      </c>
      <c r="C58" s="20">
        <v>1019</v>
      </c>
      <c r="D58" s="23">
        <f t="shared" si="28"/>
        <v>0.11874386653581943</v>
      </c>
      <c r="E58" s="20">
        <v>1055</v>
      </c>
      <c r="F58" s="4">
        <v>912</v>
      </c>
      <c r="G58" s="23">
        <f t="shared" si="29"/>
        <v>0.15679824561403508</v>
      </c>
      <c r="H58" s="20">
        <v>1107</v>
      </c>
      <c r="I58" s="4">
        <v>968</v>
      </c>
      <c r="J58" s="23">
        <f t="shared" si="30"/>
        <v>0.14359504132231404</v>
      </c>
      <c r="K58" s="4">
        <v>94</v>
      </c>
      <c r="L58" s="4">
        <v>61</v>
      </c>
      <c r="M58" s="23">
        <f t="shared" si="31"/>
        <v>0.54098360655737709</v>
      </c>
    </row>
    <row r="59" spans="1:13" s="25" customFormat="1" x14ac:dyDescent="0.2">
      <c r="A59" s="5" t="s">
        <v>23</v>
      </c>
      <c r="B59" s="20">
        <v>1243</v>
      </c>
      <c r="C59" s="20">
        <v>1085</v>
      </c>
      <c r="D59" s="23">
        <f t="shared" si="28"/>
        <v>0.14562211981566819</v>
      </c>
      <c r="E59" s="20">
        <v>1242</v>
      </c>
      <c r="F59" s="20">
        <v>1085</v>
      </c>
      <c r="G59" s="23">
        <f t="shared" si="29"/>
        <v>0.14470046082949309</v>
      </c>
      <c r="H59" s="20">
        <v>1180</v>
      </c>
      <c r="I59" s="20">
        <v>1041</v>
      </c>
      <c r="J59" s="23">
        <f t="shared" si="30"/>
        <v>0.13352545629202689</v>
      </c>
      <c r="K59" s="4">
        <v>63</v>
      </c>
      <c r="L59" s="4">
        <v>36</v>
      </c>
      <c r="M59" s="23">
        <f t="shared" si="31"/>
        <v>0.75</v>
      </c>
    </row>
    <row r="60" spans="1:13" s="25" customFormat="1" x14ac:dyDescent="0.2">
      <c r="A60" s="5" t="s">
        <v>24</v>
      </c>
      <c r="B60" s="4">
        <v>144</v>
      </c>
      <c r="C60" s="4">
        <v>180</v>
      </c>
      <c r="D60" s="23">
        <f t="shared" si="28"/>
        <v>-0.2</v>
      </c>
      <c r="E60" s="4">
        <v>110</v>
      </c>
      <c r="F60" s="4">
        <v>150</v>
      </c>
      <c r="G60" s="23">
        <f t="shared" si="29"/>
        <v>-0.26666666666666666</v>
      </c>
      <c r="H60" s="4">
        <v>140</v>
      </c>
      <c r="I60" s="4">
        <v>173</v>
      </c>
      <c r="J60" s="23">
        <f t="shared" si="30"/>
        <v>-0.19075144508670519</v>
      </c>
      <c r="K60" s="4">
        <v>2</v>
      </c>
      <c r="L60" s="4">
        <v>1</v>
      </c>
      <c r="M60" s="23">
        <f>IF(L60&gt;0,(K60 - L60)/L60,0)</f>
        <v>1</v>
      </c>
    </row>
    <row r="61" spans="1:13" s="25" customFormat="1" x14ac:dyDescent="0.2">
      <c r="A61" s="5" t="s">
        <v>35</v>
      </c>
      <c r="B61" s="4">
        <v>36</v>
      </c>
      <c r="C61" s="4">
        <v>32</v>
      </c>
      <c r="D61" s="23">
        <f t="shared" si="28"/>
        <v>0.125</v>
      </c>
      <c r="E61" s="4">
        <v>17</v>
      </c>
      <c r="F61" s="4">
        <v>20</v>
      </c>
      <c r="G61" s="23">
        <f t="shared" si="29"/>
        <v>-0.15</v>
      </c>
      <c r="H61" s="4">
        <v>29</v>
      </c>
      <c r="I61" s="4">
        <v>26</v>
      </c>
      <c r="J61" s="23">
        <f t="shared" si="30"/>
        <v>0.11538461538461539</v>
      </c>
      <c r="K61" s="4">
        <v>1</v>
      </c>
      <c r="L61" s="4"/>
      <c r="M61" s="23">
        <f>IF(L61&gt;0,(K61 - L61)/L61,0)</f>
        <v>0</v>
      </c>
    </row>
    <row r="62" spans="1:13" s="1" customFormat="1" x14ac:dyDescent="0.2">
      <c r="A62" s="5" t="s">
        <v>36</v>
      </c>
      <c r="B62" s="4">
        <v>24</v>
      </c>
      <c r="C62" s="4">
        <v>23</v>
      </c>
      <c r="D62" s="23">
        <f t="shared" si="28"/>
        <v>4.3478260869565216E-2</v>
      </c>
      <c r="E62" s="4">
        <v>22</v>
      </c>
      <c r="F62" s="4">
        <v>21</v>
      </c>
      <c r="G62" s="23">
        <f t="shared" si="29"/>
        <v>4.7619047619047616E-2</v>
      </c>
      <c r="H62" s="4">
        <v>2</v>
      </c>
      <c r="I62" s="4">
        <v>3</v>
      </c>
      <c r="J62" s="23">
        <f t="shared" si="30"/>
        <v>-0.33333333333333331</v>
      </c>
      <c r="K62" s="4">
        <v>3</v>
      </c>
      <c r="L62" s="4">
        <v>1</v>
      </c>
      <c r="M62" s="23">
        <f t="shared" ref="M62:M63" si="32">IF(L62&gt;0,(K62 - L62)/L62,0)</f>
        <v>2</v>
      </c>
    </row>
    <row r="63" spans="1:13" s="1" customFormat="1" x14ac:dyDescent="0.2">
      <c r="A63" s="5" t="s">
        <v>25</v>
      </c>
      <c r="B63" s="4">
        <v>467</v>
      </c>
      <c r="C63" s="4">
        <v>446</v>
      </c>
      <c r="D63" s="23">
        <f t="shared" si="28"/>
        <v>4.708520179372197E-2</v>
      </c>
      <c r="E63" s="4">
        <v>441</v>
      </c>
      <c r="F63" s="4">
        <v>437</v>
      </c>
      <c r="G63" s="23">
        <f t="shared" si="29"/>
        <v>9.1533180778032037E-3</v>
      </c>
      <c r="H63" s="4">
        <v>387</v>
      </c>
      <c r="I63" s="4">
        <v>379</v>
      </c>
      <c r="J63" s="23">
        <f t="shared" si="30"/>
        <v>2.1108179419525065E-2</v>
      </c>
      <c r="K63" s="4">
        <v>21</v>
      </c>
      <c r="L63" s="4">
        <v>18</v>
      </c>
      <c r="M63" s="23">
        <f t="shared" si="32"/>
        <v>0.16666666666666666</v>
      </c>
    </row>
    <row r="64" spans="1:13" s="25" customFormat="1" x14ac:dyDescent="0.2">
      <c r="A64" s="11"/>
      <c r="B64" s="26"/>
      <c r="C64" s="26"/>
      <c r="D64" s="26"/>
      <c r="E64" s="7"/>
      <c r="F64" s="26"/>
      <c r="G64" s="26"/>
      <c r="H64" s="7"/>
      <c r="I64" s="26"/>
      <c r="J64" s="26"/>
      <c r="K64" s="8"/>
      <c r="L64" s="8"/>
      <c r="M64" s="27"/>
    </row>
    <row r="65" spans="1:13" s="25" customFormat="1" x14ac:dyDescent="0.2">
      <c r="A65" s="12" t="s">
        <v>5</v>
      </c>
      <c r="B65" s="21">
        <f>SUM(B56:B63)</f>
        <v>3998</v>
      </c>
      <c r="C65" s="21">
        <f>SUM(C56:C63)</f>
        <v>3678</v>
      </c>
      <c r="D65" s="23">
        <f t="shared" ref="D65" si="33">(B65 - C65)/C65</f>
        <v>8.700380641653073E-2</v>
      </c>
      <c r="E65" s="21">
        <f>SUM(E56:E63)</f>
        <v>3785</v>
      </c>
      <c r="F65" s="21">
        <f>SUM(F56:F63)</f>
        <v>3454</v>
      </c>
      <c r="G65" s="23">
        <f t="shared" ref="G65" si="34">(E65 - F65)/F65</f>
        <v>9.5830920671684999E-2</v>
      </c>
      <c r="H65" s="21">
        <f>SUM(H56:H63)</f>
        <v>3786</v>
      </c>
      <c r="I65" s="21">
        <f>SUM(I56:I63)</f>
        <v>3480</v>
      </c>
      <c r="J65" s="23">
        <f t="shared" si="30"/>
        <v>8.7931034482758616E-2</v>
      </c>
      <c r="K65" s="10">
        <f>SUM(K56:K63)</f>
        <v>267</v>
      </c>
      <c r="L65" s="10">
        <f>SUM(L56:L63)</f>
        <v>180</v>
      </c>
      <c r="M65" s="23">
        <f t="shared" ref="M65" si="35">(K65 - L65)/L65</f>
        <v>0.48333333333333334</v>
      </c>
    </row>
    <row r="66" spans="1:13" s="25" customFormat="1" x14ac:dyDescent="0.2"/>
    <row r="67" spans="1:13" s="25" customFormat="1" x14ac:dyDescent="0.2">
      <c r="A67" s="2"/>
      <c r="B67" s="3" t="s">
        <v>47</v>
      </c>
      <c r="C67" s="3" t="s">
        <v>48</v>
      </c>
      <c r="D67" s="3"/>
      <c r="E67" s="1"/>
      <c r="F67" s="81"/>
      <c r="G67" s="82"/>
      <c r="H67" s="3" t="s">
        <v>47</v>
      </c>
      <c r="I67" s="3" t="s">
        <v>48</v>
      </c>
      <c r="J67" s="18" t="s">
        <v>2</v>
      </c>
      <c r="K67" s="1"/>
      <c r="L67" s="1"/>
      <c r="M67" s="1"/>
    </row>
    <row r="68" spans="1:13" s="25" customFormat="1" ht="25.5" x14ac:dyDescent="0.2">
      <c r="A68" s="10"/>
      <c r="B68" s="16" t="s">
        <v>28</v>
      </c>
      <c r="C68" s="16" t="s">
        <v>28</v>
      </c>
      <c r="D68" s="2" t="s">
        <v>2</v>
      </c>
      <c r="F68" s="78" t="s">
        <v>16</v>
      </c>
      <c r="G68" s="79"/>
      <c r="H68" s="20">
        <v>3998</v>
      </c>
      <c r="I68" s="20">
        <v>3678</v>
      </c>
      <c r="J68" s="23">
        <f t="shared" ref="J68:J71" si="36">IF(I68&gt;0,(H68 - I68)/I68,0)</f>
        <v>8.700380641653073E-2</v>
      </c>
    </row>
    <row r="69" spans="1:13" s="25" customFormat="1" x14ac:dyDescent="0.2">
      <c r="A69" s="6" t="s">
        <v>7</v>
      </c>
      <c r="B69" s="26"/>
      <c r="C69" s="26"/>
      <c r="D69" s="13"/>
      <c r="F69" s="78" t="s">
        <v>45</v>
      </c>
      <c r="G69" s="79"/>
      <c r="H69" s="20">
        <v>3517</v>
      </c>
      <c r="I69">
        <v>3095</v>
      </c>
      <c r="J69" s="23">
        <f t="shared" si="36"/>
        <v>0.13634894991922455</v>
      </c>
    </row>
    <row r="70" spans="1:13" s="25" customFormat="1" x14ac:dyDescent="0.2">
      <c r="A70" s="4" t="s">
        <v>30</v>
      </c>
      <c r="B70" s="19">
        <v>29</v>
      </c>
      <c r="C70" s="19">
        <v>26</v>
      </c>
      <c r="D70" s="23">
        <f t="shared" ref="D70:D78" si="37">IF(C70&gt;0,(B70 - C70)/C70,0)</f>
        <v>0.11538461538461539</v>
      </c>
      <c r="F70" s="78" t="s">
        <v>37</v>
      </c>
      <c r="G70" s="79"/>
      <c r="H70" s="20">
        <v>156</v>
      </c>
      <c r="I70" s="20">
        <v>139</v>
      </c>
      <c r="J70" s="23">
        <f t="shared" si="36"/>
        <v>0.1223021582733813</v>
      </c>
    </row>
    <row r="71" spans="1:13" s="25" customFormat="1" x14ac:dyDescent="0.2">
      <c r="A71" s="4" t="s">
        <v>8</v>
      </c>
      <c r="B71" s="20">
        <v>929</v>
      </c>
      <c r="C71" s="20">
        <v>848</v>
      </c>
      <c r="D71" s="23">
        <f t="shared" si="37"/>
        <v>9.5518867924528308E-2</v>
      </c>
      <c r="F71" s="78" t="s">
        <v>39</v>
      </c>
      <c r="G71" s="79"/>
      <c r="H71" s="20">
        <f>SUM(H69:H70)</f>
        <v>3673</v>
      </c>
      <c r="I71" s="20">
        <f>SUM(I69:I70)</f>
        <v>3234</v>
      </c>
      <c r="J71" s="23">
        <f t="shared" si="36"/>
        <v>0.13574520717377861</v>
      </c>
    </row>
    <row r="72" spans="1:13" s="25" customFormat="1" x14ac:dyDescent="0.2">
      <c r="A72" s="4" t="s">
        <v>44</v>
      </c>
      <c r="B72" s="20">
        <v>168</v>
      </c>
      <c r="C72" s="20">
        <v>160</v>
      </c>
      <c r="D72" s="23">
        <f t="shared" si="37"/>
        <v>0.05</v>
      </c>
    </row>
    <row r="73" spans="1:13" s="25" customFormat="1" x14ac:dyDescent="0.2">
      <c r="A73" s="5" t="s">
        <v>31</v>
      </c>
      <c r="B73" s="22">
        <v>26</v>
      </c>
      <c r="C73" s="22">
        <v>28</v>
      </c>
      <c r="D73" s="23">
        <f t="shared" si="37"/>
        <v>-7.1428571428571425E-2</v>
      </c>
    </row>
    <row r="74" spans="1:13" s="25" customFormat="1" x14ac:dyDescent="0.2">
      <c r="A74" s="5" t="s">
        <v>32</v>
      </c>
      <c r="B74" s="20">
        <v>2015</v>
      </c>
      <c r="C74" s="20">
        <v>1947</v>
      </c>
      <c r="D74" s="23">
        <f t="shared" si="37"/>
        <v>3.4925526450950178E-2</v>
      </c>
    </row>
    <row r="75" spans="1:13" s="25" customFormat="1" x14ac:dyDescent="0.2">
      <c r="A75" s="5" t="s">
        <v>33</v>
      </c>
      <c r="B75" s="20">
        <v>162</v>
      </c>
      <c r="C75" s="20">
        <v>81</v>
      </c>
      <c r="D75" s="23">
        <f t="shared" si="37"/>
        <v>1</v>
      </c>
    </row>
    <row r="76" spans="1:13" s="25" customFormat="1" x14ac:dyDescent="0.2">
      <c r="A76" s="5" t="s">
        <v>9</v>
      </c>
      <c r="B76" s="20">
        <v>286</v>
      </c>
      <c r="C76" s="20">
        <v>241</v>
      </c>
      <c r="D76" s="23">
        <f t="shared" si="37"/>
        <v>0.18672199170124482</v>
      </c>
    </row>
    <row r="77" spans="1:13" s="25" customFormat="1" x14ac:dyDescent="0.2">
      <c r="A77" s="5" t="s">
        <v>10</v>
      </c>
      <c r="B77" s="20">
        <v>267</v>
      </c>
      <c r="C77" s="20">
        <v>180</v>
      </c>
      <c r="D77" s="23">
        <f t="shared" si="37"/>
        <v>0.48333333333333334</v>
      </c>
    </row>
    <row r="78" spans="1:13" s="25" customFormat="1" x14ac:dyDescent="0.2">
      <c r="A78" s="5" t="s">
        <v>41</v>
      </c>
      <c r="B78" s="20">
        <v>116</v>
      </c>
      <c r="C78" s="20">
        <v>167</v>
      </c>
      <c r="D78" s="23">
        <f t="shared" si="37"/>
        <v>-0.30538922155688625</v>
      </c>
    </row>
    <row r="79" spans="1:13" s="25" customFormat="1" x14ac:dyDescent="0.2">
      <c r="A79" s="14" t="s">
        <v>13</v>
      </c>
      <c r="B79" s="66"/>
      <c r="C79" s="24"/>
      <c r="D79" s="13"/>
    </row>
    <row r="80" spans="1:13" s="25" customFormat="1" x14ac:dyDescent="0.2">
      <c r="A80" s="5" t="s">
        <v>11</v>
      </c>
      <c r="B80" s="20">
        <v>1966</v>
      </c>
      <c r="C80" s="20">
        <v>1741</v>
      </c>
      <c r="D80" s="23">
        <f t="shared" ref="D80:D85" si="38">(B80 - C80)/C80</f>
        <v>0.12923607122343481</v>
      </c>
    </row>
    <row r="81" spans="1:13" s="1" customFormat="1" x14ac:dyDescent="0.2">
      <c r="A81" s="5" t="s">
        <v>12</v>
      </c>
      <c r="B81" s="20">
        <v>2032</v>
      </c>
      <c r="C81" s="20">
        <v>1937</v>
      </c>
      <c r="D81" s="23">
        <f t="shared" si="38"/>
        <v>4.9044914816726896E-2</v>
      </c>
      <c r="E81" s="25"/>
      <c r="F81" s="25"/>
      <c r="G81" s="25"/>
      <c r="H81" s="25"/>
      <c r="I81" s="25"/>
      <c r="J81" s="25"/>
      <c r="K81" s="25"/>
      <c r="L81" s="25"/>
      <c r="M81" s="25"/>
    </row>
    <row r="82" spans="1:13" s="1" customFormat="1" x14ac:dyDescent="0.2">
      <c r="A82" s="6" t="s">
        <v>34</v>
      </c>
      <c r="B82" s="66"/>
      <c r="C82" s="24"/>
      <c r="D82" s="13"/>
      <c r="E82" s="25"/>
      <c r="F82" s="25"/>
      <c r="G82" s="25"/>
      <c r="H82" s="25"/>
      <c r="I82" s="25"/>
      <c r="J82" s="25"/>
      <c r="K82" s="25"/>
      <c r="L82" s="25"/>
      <c r="M82" s="25"/>
    </row>
    <row r="83" spans="1:13" s="1" customFormat="1" x14ac:dyDescent="0.2">
      <c r="A83" s="5" t="s">
        <v>14</v>
      </c>
      <c r="B83" s="20">
        <v>3666</v>
      </c>
      <c r="C83" s="20">
        <v>3440</v>
      </c>
      <c r="D83" s="23">
        <f t="shared" si="38"/>
        <v>6.5697674418604649E-2</v>
      </c>
      <c r="E83" s="25"/>
      <c r="F83" s="25"/>
      <c r="G83" s="25"/>
      <c r="H83" s="25"/>
      <c r="I83" s="25"/>
      <c r="J83" s="25"/>
      <c r="K83" s="25"/>
      <c r="L83" s="25"/>
      <c r="M83" s="25"/>
    </row>
    <row r="84" spans="1:13" s="25" customFormat="1" x14ac:dyDescent="0.2">
      <c r="A84" s="5" t="s">
        <v>15</v>
      </c>
      <c r="B84" s="20">
        <v>65</v>
      </c>
      <c r="C84" s="20">
        <v>58</v>
      </c>
      <c r="D84" s="23">
        <f t="shared" si="38"/>
        <v>0.1206896551724138</v>
      </c>
    </row>
    <row r="85" spans="1:13" s="25" customFormat="1" x14ac:dyDescent="0.2">
      <c r="A85" s="5" t="s">
        <v>10</v>
      </c>
      <c r="B85" s="20">
        <v>267</v>
      </c>
      <c r="C85" s="20">
        <v>180</v>
      </c>
      <c r="D85" s="23">
        <f t="shared" si="38"/>
        <v>0.48333333333333334</v>
      </c>
    </row>
    <row r="86" spans="1:13" s="25" customFormat="1" x14ac:dyDescent="0.2"/>
    <row r="87" spans="1:13" s="25" customFormat="1" x14ac:dyDescent="0.2">
      <c r="A87" s="1"/>
      <c r="B87" s="1"/>
      <c r="C87" s="1"/>
      <c r="D87" s="1"/>
      <c r="E87" s="1"/>
      <c r="F87" s="1"/>
      <c r="G87" s="1"/>
    </row>
    <row r="88" spans="1:13" s="25" customFormat="1" x14ac:dyDescent="0.2">
      <c r="A88" s="30"/>
      <c r="B88" s="1"/>
      <c r="C88" s="1"/>
      <c r="D88" s="1"/>
      <c r="E88" s="1"/>
      <c r="F88" s="1"/>
      <c r="G88" s="1"/>
    </row>
    <row r="89" spans="1:13" s="1" customForma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s="1" customForma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s="25" customForma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25" customForma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s="1" customForma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s="1" customForma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s="1" customForma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s="25" customForma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25" customForma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s="25" customForma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25" customForma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25" customForma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25" customForma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25" customForma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25" customForma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25" customForma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25" customForma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25" customForma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25" customForma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1" customForma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25" customForma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25" customForma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25" customForma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25" customForma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25" customForma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25" customForma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25" customForma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25" customForma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25" customForma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25" customForma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25" customForma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25" customForma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25" customForma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25" customForma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25" customForma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25" customForma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25" customForma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25" customForma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25" customForma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25" customForma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25" customForma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25" customForma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25" customForma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25" customForma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25" customForma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25" customForma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25" customForma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25" customForma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</sheetData>
  <mergeCells count="7">
    <mergeCell ref="F71:G71"/>
    <mergeCell ref="A10:M10"/>
    <mergeCell ref="A31:M31"/>
    <mergeCell ref="F67:G67"/>
    <mergeCell ref="F68:G68"/>
    <mergeCell ref="F70:G70"/>
    <mergeCell ref="F69:G69"/>
  </mergeCells>
  <phoneticPr fontId="0" type="noConversion"/>
  <pageMargins left="0.25" right="0.25" top="0.59791666666666665" bottom="0.75" header="0.3" footer="0.3"/>
  <pageSetup scale="80" fitToHeight="0" orientation="landscape" r:id="rId1"/>
  <headerFooter differentFirst="1" alignWithMargins="0">
    <oddHeader>&amp;C&amp;"Arial,Bold"&amp;14Spring 2013 UW Bothell ICORA Enrollment Report</oddHeader>
    <firstHeader>&amp;C&amp;"Arial,Bold"&amp;14Autumn 2013 UW Bothell ICORA Admissions Report (as of 6/18/2013)</firstHeader>
  </headerFooter>
  <rowBreaks count="1" manualBreakCount="1"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view="pageLayout" zoomScaleNormal="100" workbookViewId="0">
      <selection activeCell="E76" sqref="E76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76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">
      <c r="A2" s="31"/>
      <c r="B2" s="32" t="s">
        <v>46</v>
      </c>
      <c r="C2" s="32" t="s">
        <v>42</v>
      </c>
      <c r="D2" s="32"/>
      <c r="E2" s="32" t="s">
        <v>46</v>
      </c>
      <c r="F2" s="32" t="s">
        <v>42</v>
      </c>
      <c r="G2" s="32"/>
      <c r="H2" s="32" t="s">
        <v>46</v>
      </c>
      <c r="I2" s="32" t="s">
        <v>42</v>
      </c>
      <c r="J2" s="33"/>
      <c r="K2" s="32" t="s">
        <v>46</v>
      </c>
      <c r="L2" s="32" t="s">
        <v>42</v>
      </c>
      <c r="M2" s="32"/>
    </row>
    <row r="3" spans="1:13" x14ac:dyDescent="0.2">
      <c r="A3" s="34"/>
      <c r="B3" s="35" t="s">
        <v>20</v>
      </c>
      <c r="C3" s="35" t="s">
        <v>20</v>
      </c>
      <c r="D3" s="31" t="s">
        <v>2</v>
      </c>
      <c r="E3" s="35" t="s">
        <v>0</v>
      </c>
      <c r="F3" s="35" t="s">
        <v>0</v>
      </c>
      <c r="G3" s="31" t="s">
        <v>2</v>
      </c>
      <c r="H3" s="35" t="s">
        <v>1</v>
      </c>
      <c r="I3" s="35" t="s">
        <v>1</v>
      </c>
      <c r="J3" s="31" t="s">
        <v>2</v>
      </c>
      <c r="K3" s="33" t="s">
        <v>19</v>
      </c>
      <c r="L3" s="33" t="s">
        <v>19</v>
      </c>
      <c r="M3" s="36" t="s">
        <v>2</v>
      </c>
    </row>
    <row r="4" spans="1:13" x14ac:dyDescent="0.2">
      <c r="A4" s="53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9"/>
      <c r="L4" s="39"/>
      <c r="M4" s="40"/>
    </row>
    <row r="5" spans="1:13" x14ac:dyDescent="0.2">
      <c r="A5" s="33" t="s">
        <v>3</v>
      </c>
      <c r="B5" s="20">
        <v>30193</v>
      </c>
      <c r="C5" s="20">
        <v>26128</v>
      </c>
      <c r="D5" s="41">
        <f>(B5-C5)/C5</f>
        <v>0.1555802204531537</v>
      </c>
      <c r="E5" s="20">
        <v>16490</v>
      </c>
      <c r="F5" s="20">
        <v>15455</v>
      </c>
      <c r="G5" s="41">
        <f t="shared" ref="G5:G6" si="0">(E5-F5)/F5</f>
        <v>6.6968618570042063E-2</v>
      </c>
      <c r="H5" s="20">
        <v>6362</v>
      </c>
      <c r="I5" s="20">
        <v>6286</v>
      </c>
      <c r="J5" s="41">
        <f t="shared" ref="J5:J6" si="1">(H5-I5)/I5</f>
        <v>1.2090359529112313E-2</v>
      </c>
      <c r="K5" s="58"/>
      <c r="L5" s="58"/>
      <c r="M5" s="41" t="str">
        <f t="shared" ref="M5:M6" si="2">IF(ISNUMBER(L5),(K5-L5)/L5,"")</f>
        <v/>
      </c>
    </row>
    <row r="6" spans="1:13" x14ac:dyDescent="0.2">
      <c r="A6" s="33" t="s">
        <v>4</v>
      </c>
      <c r="B6" s="20">
        <v>5394</v>
      </c>
      <c r="C6" s="20">
        <v>5238</v>
      </c>
      <c r="D6" s="41">
        <f>(B6-C6)/C6</f>
        <v>2.9782359679266894E-2</v>
      </c>
      <c r="E6" s="20">
        <v>1828</v>
      </c>
      <c r="F6" s="20">
        <v>1092</v>
      </c>
      <c r="G6" s="41">
        <f t="shared" si="0"/>
        <v>0.67399267399267404</v>
      </c>
      <c r="H6" s="20">
        <v>881</v>
      </c>
      <c r="I6" s="20">
        <v>416</v>
      </c>
      <c r="J6" s="41">
        <f t="shared" si="1"/>
        <v>1.1177884615384615</v>
      </c>
      <c r="K6" s="58"/>
      <c r="L6" s="58"/>
      <c r="M6" s="41" t="str">
        <f t="shared" si="2"/>
        <v/>
      </c>
    </row>
    <row r="7" spans="1:13" x14ac:dyDescent="0.2">
      <c r="A7" s="55"/>
      <c r="B7" s="60"/>
      <c r="C7" s="60"/>
      <c r="D7" s="39"/>
      <c r="E7" s="39"/>
      <c r="F7" s="39"/>
      <c r="G7" s="39"/>
      <c r="H7" s="39"/>
      <c r="I7" s="39"/>
      <c r="J7" s="39"/>
      <c r="K7" s="61"/>
      <c r="L7" s="61"/>
      <c r="M7" s="40"/>
    </row>
    <row r="8" spans="1:13" x14ac:dyDescent="0.2">
      <c r="A8" s="44" t="s">
        <v>5</v>
      </c>
      <c r="B8" s="73">
        <f>SUM(B5:B6)</f>
        <v>35587</v>
      </c>
      <c r="C8" s="73">
        <f>SUM(C5:C6)</f>
        <v>31366</v>
      </c>
      <c r="D8" s="41">
        <f>(B8-C8)/C8</f>
        <v>0.13457246700248676</v>
      </c>
      <c r="E8" s="73">
        <f t="shared" ref="E8:F8" si="3">SUM(E5:E6)</f>
        <v>18318</v>
      </c>
      <c r="F8" s="73">
        <f t="shared" si="3"/>
        <v>16547</v>
      </c>
      <c r="G8" s="41">
        <f>(E8-F8)/F8</f>
        <v>0.10702846437420681</v>
      </c>
      <c r="H8" s="73">
        <f t="shared" ref="H8:I8" si="4">SUM(H5:H6)</f>
        <v>7243</v>
      </c>
      <c r="I8" s="73">
        <f t="shared" si="4"/>
        <v>6702</v>
      </c>
      <c r="J8" s="41">
        <f>(H8-I8)/I8</f>
        <v>8.0722172485825125E-2</v>
      </c>
      <c r="K8" s="33" t="str">
        <f>IF(ISNUMBER(K5),SUM(K5:K6),"")</f>
        <v/>
      </c>
      <c r="L8" s="33" t="str">
        <f>IF(ISNUMBER(L5),SUM(L5:L6),"")</f>
        <v/>
      </c>
      <c r="M8" s="41" t="str">
        <f t="shared" ref="M8" si="5">IF(ISNUMBER(L8),(K8-L8)/L8,"")</f>
        <v/>
      </c>
    </row>
    <row r="9" spans="1:13" x14ac:dyDescent="0.2">
      <c r="A9" s="46"/>
      <c r="B9" s="47"/>
      <c r="C9" s="47"/>
      <c r="D9" s="48"/>
      <c r="E9" s="47"/>
      <c r="F9" s="47"/>
      <c r="G9" s="48"/>
      <c r="H9" s="47"/>
      <c r="I9" s="47"/>
      <c r="J9" s="48"/>
      <c r="K9" s="47"/>
      <c r="L9" s="47"/>
      <c r="M9" s="48"/>
    </row>
    <row r="10" spans="1:13" x14ac:dyDescent="0.2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x14ac:dyDescent="0.2">
      <c r="A11" s="31"/>
      <c r="B11" s="32" t="s">
        <v>46</v>
      </c>
      <c r="C11" s="32" t="s">
        <v>42</v>
      </c>
      <c r="D11" s="32"/>
      <c r="E11" s="32" t="s">
        <v>46</v>
      </c>
      <c r="F11" s="32" t="s">
        <v>42</v>
      </c>
      <c r="G11" s="32"/>
      <c r="H11" s="32" t="s">
        <v>46</v>
      </c>
      <c r="I11" s="32" t="s">
        <v>42</v>
      </c>
      <c r="J11" s="33"/>
      <c r="K11" s="32" t="s">
        <v>46</v>
      </c>
      <c r="L11" s="32" t="s">
        <v>42</v>
      </c>
      <c r="M11" s="32"/>
    </row>
    <row r="12" spans="1:13" x14ac:dyDescent="0.2">
      <c r="A12" s="49"/>
      <c r="B12" s="35" t="s">
        <v>20</v>
      </c>
      <c r="C12" s="35" t="s">
        <v>20</v>
      </c>
      <c r="D12" s="31" t="s">
        <v>2</v>
      </c>
      <c r="E12" s="35" t="s">
        <v>0</v>
      </c>
      <c r="F12" s="35" t="s">
        <v>0</v>
      </c>
      <c r="G12" s="31" t="s">
        <v>2</v>
      </c>
      <c r="H12" s="35" t="s">
        <v>1</v>
      </c>
      <c r="I12" s="35" t="s">
        <v>1</v>
      </c>
      <c r="J12" s="31" t="s">
        <v>2</v>
      </c>
      <c r="K12" s="33" t="s">
        <v>19</v>
      </c>
      <c r="L12" s="33" t="s">
        <v>19</v>
      </c>
      <c r="M12" s="36" t="s">
        <v>2</v>
      </c>
    </row>
    <row r="13" spans="1:13" x14ac:dyDescent="0.2">
      <c r="A13" s="53" t="s">
        <v>7</v>
      </c>
      <c r="B13" s="38"/>
      <c r="C13" s="38"/>
      <c r="D13" s="38"/>
      <c r="E13" s="38"/>
      <c r="F13" s="38"/>
      <c r="G13" s="38"/>
      <c r="H13" s="38"/>
      <c r="I13" s="38"/>
      <c r="J13" s="50"/>
      <c r="K13" s="39"/>
      <c r="L13" s="39"/>
      <c r="M13" s="40"/>
    </row>
    <row r="14" spans="1:13" x14ac:dyDescent="0.2">
      <c r="A14" s="4" t="s">
        <v>30</v>
      </c>
      <c r="B14" s="67">
        <v>95</v>
      </c>
      <c r="C14" s="67">
        <v>71</v>
      </c>
      <c r="D14" s="41">
        <f t="shared" ref="D14:D22" si="6">(B14-C14)/C14</f>
        <v>0.3380281690140845</v>
      </c>
      <c r="E14" s="67">
        <v>45</v>
      </c>
      <c r="F14" s="67">
        <v>38</v>
      </c>
      <c r="G14" s="41">
        <f t="shared" ref="G14:G22" si="7">(E14-F14)/F14</f>
        <v>0.18421052631578946</v>
      </c>
      <c r="H14" s="67">
        <v>23</v>
      </c>
      <c r="I14" s="67">
        <v>16</v>
      </c>
      <c r="J14" s="41">
        <f t="shared" ref="J14:J22" si="8">(H14-I14)/I14</f>
        <v>0.4375</v>
      </c>
      <c r="K14" s="33"/>
      <c r="L14" s="33"/>
      <c r="M14" s="41" t="str">
        <f>IF(ISNUMBER(L14),(K14-L14)/L14,"")</f>
        <v/>
      </c>
    </row>
    <row r="15" spans="1:13" x14ac:dyDescent="0.2">
      <c r="A15" s="4" t="s">
        <v>8</v>
      </c>
      <c r="B15" s="20">
        <v>5578</v>
      </c>
      <c r="C15" s="20">
        <v>4681</v>
      </c>
      <c r="D15" s="41">
        <f t="shared" si="6"/>
        <v>0.19162572099978636</v>
      </c>
      <c r="E15" s="20">
        <v>3488</v>
      </c>
      <c r="F15" s="20">
        <v>3114</v>
      </c>
      <c r="G15" s="41">
        <f t="shared" si="7"/>
        <v>0.12010276172125883</v>
      </c>
      <c r="H15" s="20">
        <v>1521</v>
      </c>
      <c r="I15" s="20">
        <v>1515</v>
      </c>
      <c r="J15" s="41">
        <f t="shared" si="8"/>
        <v>3.9603960396039604E-3</v>
      </c>
      <c r="K15" s="33"/>
      <c r="L15" s="33"/>
      <c r="M15" s="41" t="str">
        <f>IF(ISNUMBER(L15),(K15-L15)/L15,"")</f>
        <v/>
      </c>
    </row>
    <row r="16" spans="1:13" x14ac:dyDescent="0.2">
      <c r="A16" s="4" t="s">
        <v>44</v>
      </c>
      <c r="B16" s="67">
        <v>616</v>
      </c>
      <c r="C16" s="67">
        <v>583</v>
      </c>
      <c r="D16" s="41">
        <f t="shared" si="6"/>
        <v>5.6603773584905662E-2</v>
      </c>
      <c r="E16" s="67">
        <v>220</v>
      </c>
      <c r="F16" s="67">
        <v>241</v>
      </c>
      <c r="G16" s="41">
        <f t="shared" si="7"/>
        <v>-8.7136929460580909E-2</v>
      </c>
      <c r="H16" s="67">
        <v>116</v>
      </c>
      <c r="I16" s="67">
        <v>127</v>
      </c>
      <c r="J16" s="41">
        <f t="shared" si="8"/>
        <v>-8.6614173228346455E-2</v>
      </c>
      <c r="K16" s="33"/>
      <c r="L16" s="33"/>
      <c r="M16" s="41" t="str">
        <f t="shared" ref="M16:M29" si="9">IF(ISNUMBER(L16),(K16-L16)/L16,"")</f>
        <v/>
      </c>
    </row>
    <row r="17" spans="1:13" x14ac:dyDescent="0.2">
      <c r="A17" s="5" t="s">
        <v>31</v>
      </c>
      <c r="B17" s="67">
        <v>123</v>
      </c>
      <c r="C17" s="67">
        <v>99</v>
      </c>
      <c r="D17" s="41">
        <f t="shared" si="6"/>
        <v>0.24242424242424243</v>
      </c>
      <c r="E17" s="67">
        <v>44</v>
      </c>
      <c r="F17" s="67">
        <v>51</v>
      </c>
      <c r="G17" s="41">
        <f t="shared" si="7"/>
        <v>-0.13725490196078433</v>
      </c>
      <c r="H17" s="67">
        <v>23</v>
      </c>
      <c r="I17" s="67">
        <v>28</v>
      </c>
      <c r="J17" s="41">
        <f t="shared" si="8"/>
        <v>-0.17857142857142858</v>
      </c>
      <c r="K17" s="33"/>
      <c r="L17" s="36"/>
      <c r="M17" s="41" t="str">
        <f t="shared" si="9"/>
        <v/>
      </c>
    </row>
    <row r="18" spans="1:13" x14ac:dyDescent="0.2">
      <c r="A18" s="5" t="s">
        <v>32</v>
      </c>
      <c r="B18" s="20">
        <v>11694</v>
      </c>
      <c r="C18" s="20">
        <v>10140</v>
      </c>
      <c r="D18" s="41">
        <f t="shared" si="6"/>
        <v>0.15325443786982249</v>
      </c>
      <c r="E18" s="20">
        <v>7242</v>
      </c>
      <c r="F18" s="20">
        <v>6841</v>
      </c>
      <c r="G18" s="41">
        <f t="shared" si="7"/>
        <v>5.8617161233737759E-2</v>
      </c>
      <c r="H18" s="20">
        <v>2641</v>
      </c>
      <c r="I18" s="20">
        <v>2549</v>
      </c>
      <c r="J18" s="41">
        <f t="shared" si="8"/>
        <v>3.6092585327579446E-2</v>
      </c>
      <c r="K18" s="33"/>
      <c r="L18" s="33"/>
      <c r="M18" s="41" t="str">
        <f t="shared" si="9"/>
        <v/>
      </c>
    </row>
    <row r="19" spans="1:13" x14ac:dyDescent="0.2">
      <c r="A19" s="5" t="s">
        <v>33</v>
      </c>
      <c r="B19" s="20">
        <v>1826</v>
      </c>
      <c r="C19" s="20">
        <v>1591</v>
      </c>
      <c r="D19" s="41">
        <f t="shared" si="6"/>
        <v>0.14770584538026399</v>
      </c>
      <c r="E19" s="20">
        <v>1082</v>
      </c>
      <c r="F19" s="20">
        <v>1046</v>
      </c>
      <c r="G19" s="41">
        <f t="shared" si="7"/>
        <v>3.4416826003824091E-2</v>
      </c>
      <c r="H19" s="67">
        <v>433</v>
      </c>
      <c r="I19" s="67">
        <v>454</v>
      </c>
      <c r="J19" s="41">
        <f t="shared" si="8"/>
        <v>-4.6255506607929514E-2</v>
      </c>
      <c r="K19" s="33"/>
      <c r="L19" s="33"/>
      <c r="M19" s="41" t="str">
        <f t="shared" si="9"/>
        <v/>
      </c>
    </row>
    <row r="20" spans="1:13" x14ac:dyDescent="0.2">
      <c r="A20" s="5" t="s">
        <v>9</v>
      </c>
      <c r="B20" s="58">
        <v>2368</v>
      </c>
      <c r="C20" s="58">
        <v>1983</v>
      </c>
      <c r="D20" s="41">
        <f t="shared" si="6"/>
        <v>0.19415027735753909</v>
      </c>
      <c r="E20" s="58">
        <v>1122</v>
      </c>
      <c r="F20" s="58">
        <v>1088</v>
      </c>
      <c r="G20" s="41">
        <f t="shared" si="7"/>
        <v>3.125E-2</v>
      </c>
      <c r="H20" s="33">
        <v>458</v>
      </c>
      <c r="I20" s="33">
        <v>411</v>
      </c>
      <c r="J20" s="41">
        <f t="shared" si="8"/>
        <v>0.11435523114355231</v>
      </c>
      <c r="K20" s="33"/>
      <c r="L20" s="33"/>
      <c r="M20" s="41" t="str">
        <f t="shared" si="9"/>
        <v/>
      </c>
    </row>
    <row r="21" spans="1:13" x14ac:dyDescent="0.2">
      <c r="A21" s="5" t="s">
        <v>10</v>
      </c>
      <c r="B21" s="20">
        <v>7396</v>
      </c>
      <c r="C21" s="20">
        <v>6598</v>
      </c>
      <c r="D21" s="41">
        <f t="shared" si="6"/>
        <v>0.12094574113367687</v>
      </c>
      <c r="E21" s="20">
        <v>2985</v>
      </c>
      <c r="F21" s="20">
        <v>2851</v>
      </c>
      <c r="G21" s="41">
        <f t="shared" si="7"/>
        <v>4.7001052262364083E-2</v>
      </c>
      <c r="H21" s="20">
        <v>1045</v>
      </c>
      <c r="I21" s="20">
        <v>1116</v>
      </c>
      <c r="J21" s="41">
        <f t="shared" si="8"/>
        <v>-6.3620071684587817E-2</v>
      </c>
      <c r="K21" s="33"/>
      <c r="L21" s="33"/>
      <c r="M21" s="41" t="str">
        <f t="shared" si="9"/>
        <v/>
      </c>
    </row>
    <row r="22" spans="1:13" x14ac:dyDescent="0.2">
      <c r="A22" s="5" t="s">
        <v>41</v>
      </c>
      <c r="B22" s="67">
        <v>497</v>
      </c>
      <c r="C22" s="67">
        <v>382</v>
      </c>
      <c r="D22" s="41">
        <f t="shared" si="6"/>
        <v>0.30104712041884818</v>
      </c>
      <c r="E22" s="67">
        <v>262</v>
      </c>
      <c r="F22" s="67">
        <v>185</v>
      </c>
      <c r="G22" s="41">
        <f t="shared" si="7"/>
        <v>0.41621621621621624</v>
      </c>
      <c r="H22" s="67">
        <v>102</v>
      </c>
      <c r="I22" s="67">
        <v>70</v>
      </c>
      <c r="J22" s="41">
        <f t="shared" si="8"/>
        <v>0.45714285714285713</v>
      </c>
      <c r="K22" s="33"/>
      <c r="L22" s="33"/>
      <c r="M22" s="41" t="str">
        <f t="shared" si="9"/>
        <v/>
      </c>
    </row>
    <row r="23" spans="1:13" x14ac:dyDescent="0.2">
      <c r="A23" s="51" t="s">
        <v>13</v>
      </c>
      <c r="B23" s="63"/>
      <c r="C23" s="63"/>
      <c r="D23" s="63"/>
      <c r="E23" s="63"/>
      <c r="F23" s="63"/>
      <c r="G23" s="63"/>
      <c r="H23" s="63"/>
      <c r="I23" s="60"/>
      <c r="J23" s="60"/>
      <c r="K23" s="39"/>
      <c r="L23" s="39"/>
      <c r="M23" s="40"/>
    </row>
    <row r="24" spans="1:13" x14ac:dyDescent="0.2">
      <c r="A24" s="36" t="s">
        <v>12</v>
      </c>
      <c r="B24" s="58">
        <v>16146</v>
      </c>
      <c r="C24" s="20">
        <v>13932</v>
      </c>
      <c r="D24" s="41">
        <f t="shared" ref="D24:D25" si="10">(B24-C24)/C24</f>
        <v>0.15891472868217055</v>
      </c>
      <c r="E24" s="58">
        <v>9117</v>
      </c>
      <c r="F24" s="20">
        <v>8593</v>
      </c>
      <c r="G24" s="41">
        <f t="shared" ref="G24:G25" si="11">(E24-F24)/F24</f>
        <v>6.0979867333876413E-2</v>
      </c>
      <c r="H24" s="58">
        <v>3345</v>
      </c>
      <c r="I24" s="20">
        <v>3359</v>
      </c>
      <c r="J24" s="41">
        <f t="shared" ref="J24:J25" si="12">(H24-I24)/I24</f>
        <v>-4.1679071152128612E-3</v>
      </c>
      <c r="K24" s="33"/>
      <c r="L24" s="33"/>
      <c r="M24" s="41" t="str">
        <f t="shared" si="9"/>
        <v/>
      </c>
    </row>
    <row r="25" spans="1:13" x14ac:dyDescent="0.2">
      <c r="A25" s="36" t="s">
        <v>11</v>
      </c>
      <c r="B25" s="58">
        <v>14047</v>
      </c>
      <c r="C25" s="20">
        <v>12196</v>
      </c>
      <c r="D25" s="41">
        <f t="shared" si="10"/>
        <v>0.15177107248278124</v>
      </c>
      <c r="E25" s="58">
        <v>7373</v>
      </c>
      <c r="F25" s="20">
        <v>6862</v>
      </c>
      <c r="G25" s="41">
        <f t="shared" si="11"/>
        <v>7.4468085106382975E-2</v>
      </c>
      <c r="H25" s="58">
        <v>3017</v>
      </c>
      <c r="I25" s="20">
        <v>2927</v>
      </c>
      <c r="J25" s="41">
        <f t="shared" si="12"/>
        <v>3.0748206354629312E-2</v>
      </c>
      <c r="K25" s="33"/>
      <c r="L25" s="33"/>
      <c r="M25" s="41" t="str">
        <f t="shared" si="9"/>
        <v/>
      </c>
    </row>
    <row r="26" spans="1:13" x14ac:dyDescent="0.2">
      <c r="A26" s="53" t="s">
        <v>34</v>
      </c>
      <c r="B26" s="63"/>
      <c r="C26" s="63"/>
      <c r="D26" s="63"/>
      <c r="E26" s="63"/>
      <c r="F26" s="63"/>
      <c r="G26" s="63"/>
      <c r="H26" s="63"/>
      <c r="I26" s="60"/>
      <c r="J26" s="60"/>
      <c r="K26" s="39"/>
      <c r="L26" s="39"/>
      <c r="M26" s="40"/>
    </row>
    <row r="27" spans="1:13" x14ac:dyDescent="0.2">
      <c r="A27" s="36" t="s">
        <v>14</v>
      </c>
      <c r="B27" s="58">
        <v>10890</v>
      </c>
      <c r="C27" s="58">
        <v>9936</v>
      </c>
      <c r="D27" s="41">
        <f t="shared" ref="D27:D29" si="13">(B27-C27)/C27</f>
        <v>9.6014492753623185E-2</v>
      </c>
      <c r="E27" s="58">
        <v>6753</v>
      </c>
      <c r="F27" s="58">
        <v>6624</v>
      </c>
      <c r="G27" s="41">
        <f t="shared" ref="G27:G29" si="14">(E27-F27)/F27</f>
        <v>1.947463768115942E-2</v>
      </c>
      <c r="H27" s="58">
        <v>4156</v>
      </c>
      <c r="I27" s="58">
        <v>4119</v>
      </c>
      <c r="J27" s="41">
        <f t="shared" ref="J27:J29" si="15">(H27-I27)/I27</f>
        <v>8.9827628065064329E-3</v>
      </c>
      <c r="K27" s="33"/>
      <c r="L27" s="33"/>
      <c r="M27" s="41" t="str">
        <f t="shared" si="9"/>
        <v/>
      </c>
    </row>
    <row r="28" spans="1:13" x14ac:dyDescent="0.2">
      <c r="A28" s="36" t="s">
        <v>15</v>
      </c>
      <c r="B28" s="58">
        <v>11907</v>
      </c>
      <c r="C28" s="58">
        <v>9594</v>
      </c>
      <c r="D28" s="41">
        <f t="shared" si="13"/>
        <v>0.24108818011257035</v>
      </c>
      <c r="E28" s="58">
        <v>6752</v>
      </c>
      <c r="F28" s="58">
        <v>5980</v>
      </c>
      <c r="G28" s="41">
        <f t="shared" si="14"/>
        <v>0.12909698996655519</v>
      </c>
      <c r="H28" s="58">
        <v>1161</v>
      </c>
      <c r="I28" s="58">
        <v>1051</v>
      </c>
      <c r="J28" s="41">
        <f t="shared" si="15"/>
        <v>0.10466222645099905</v>
      </c>
      <c r="K28" s="33"/>
      <c r="L28" s="33"/>
      <c r="M28" s="41" t="str">
        <f t="shared" si="9"/>
        <v/>
      </c>
    </row>
    <row r="29" spans="1:13" x14ac:dyDescent="0.2">
      <c r="A29" s="36" t="s">
        <v>10</v>
      </c>
      <c r="B29" s="58">
        <v>7396</v>
      </c>
      <c r="C29" s="58">
        <v>6598</v>
      </c>
      <c r="D29" s="56">
        <f t="shared" si="13"/>
        <v>0.12094574113367687</v>
      </c>
      <c r="E29" s="58">
        <v>2985</v>
      </c>
      <c r="F29" s="58">
        <v>2851</v>
      </c>
      <c r="G29" s="56">
        <f t="shared" si="14"/>
        <v>4.7001052262364083E-2</v>
      </c>
      <c r="H29" s="58">
        <v>1045</v>
      </c>
      <c r="I29" s="58">
        <v>1116</v>
      </c>
      <c r="J29" s="56">
        <f t="shared" si="15"/>
        <v>-6.3620071684587817E-2</v>
      </c>
      <c r="K29" s="33"/>
      <c r="L29" s="33"/>
      <c r="M29" s="41" t="str">
        <f t="shared" si="9"/>
        <v/>
      </c>
    </row>
    <row r="30" spans="1:13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x14ac:dyDescent="0.2">
      <c r="A31" s="80" t="s">
        <v>43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x14ac:dyDescent="0.2">
      <c r="A32" s="31"/>
      <c r="B32" s="32" t="s">
        <v>46</v>
      </c>
      <c r="C32" s="32" t="s">
        <v>42</v>
      </c>
      <c r="D32" s="32"/>
      <c r="E32" s="32" t="s">
        <v>46</v>
      </c>
      <c r="F32" s="32" t="s">
        <v>42</v>
      </c>
      <c r="G32" s="32"/>
      <c r="H32" s="32" t="s">
        <v>46</v>
      </c>
      <c r="I32" s="32" t="s">
        <v>42</v>
      </c>
      <c r="J32" s="33"/>
      <c r="K32" s="32" t="s">
        <v>46</v>
      </c>
      <c r="L32" s="32" t="s">
        <v>42</v>
      </c>
      <c r="M32" s="32"/>
    </row>
    <row r="33" spans="1:13" x14ac:dyDescent="0.2">
      <c r="A33" s="49"/>
      <c r="B33" s="35" t="s">
        <v>20</v>
      </c>
      <c r="C33" s="35" t="s">
        <v>20</v>
      </c>
      <c r="D33" s="31" t="s">
        <v>2</v>
      </c>
      <c r="E33" s="35" t="s">
        <v>0</v>
      </c>
      <c r="F33" s="35" t="s">
        <v>0</v>
      </c>
      <c r="G33" s="31" t="s">
        <v>2</v>
      </c>
      <c r="H33" s="35" t="s">
        <v>1</v>
      </c>
      <c r="I33" s="35" t="s">
        <v>1</v>
      </c>
      <c r="J33" s="31" t="s">
        <v>2</v>
      </c>
      <c r="K33" s="33" t="s">
        <v>19</v>
      </c>
      <c r="L33" s="33" t="s">
        <v>19</v>
      </c>
      <c r="M33" s="36" t="s">
        <v>2</v>
      </c>
    </row>
    <row r="34" spans="1:13" x14ac:dyDescent="0.2">
      <c r="A34" s="37" t="s">
        <v>7</v>
      </c>
      <c r="B34" s="38"/>
      <c r="C34" s="38"/>
      <c r="D34" s="38"/>
      <c r="E34" s="38"/>
      <c r="F34" s="38"/>
      <c r="G34" s="38"/>
      <c r="H34" s="38"/>
      <c r="I34" s="38"/>
      <c r="J34" s="50"/>
      <c r="K34" s="39"/>
      <c r="L34" s="39"/>
      <c r="M34" s="40"/>
    </row>
    <row r="35" spans="1:13" x14ac:dyDescent="0.2">
      <c r="A35" s="4" t="s">
        <v>30</v>
      </c>
      <c r="B35" s="67">
        <v>30</v>
      </c>
      <c r="C35" s="67">
        <v>31</v>
      </c>
      <c r="D35" s="41">
        <f t="shared" ref="D35:D43" si="16">(B35-C35)/C35</f>
        <v>-3.2258064516129031E-2</v>
      </c>
      <c r="E35" s="67">
        <v>10</v>
      </c>
      <c r="F35" s="67">
        <v>9</v>
      </c>
      <c r="G35" s="41">
        <f t="shared" ref="G35:G43" si="17">(E35-F35)/F35</f>
        <v>0.1111111111111111</v>
      </c>
      <c r="H35" s="67">
        <v>3</v>
      </c>
      <c r="I35" s="67">
        <v>4</v>
      </c>
      <c r="J35" s="41">
        <f t="shared" ref="J35:J43" si="18">(H35-I35)/I35</f>
        <v>-0.25</v>
      </c>
      <c r="K35" s="33"/>
      <c r="L35" s="33"/>
      <c r="M35" s="41" t="str">
        <f t="shared" ref="M35:M50" si="19">IF(ISNUMBER(L35),(K35-L35)/L35,"")</f>
        <v/>
      </c>
    </row>
    <row r="36" spans="1:13" x14ac:dyDescent="0.2">
      <c r="A36" s="4" t="s">
        <v>8</v>
      </c>
      <c r="B36" s="67">
        <v>683</v>
      </c>
      <c r="C36" s="67">
        <v>650</v>
      </c>
      <c r="D36" s="41">
        <f t="shared" si="16"/>
        <v>5.0769230769230768E-2</v>
      </c>
      <c r="E36" s="67">
        <v>258</v>
      </c>
      <c r="F36" s="67">
        <v>137</v>
      </c>
      <c r="G36" s="41">
        <f t="shared" si="17"/>
        <v>0.88321167883211682</v>
      </c>
      <c r="H36" s="67">
        <v>127</v>
      </c>
      <c r="I36" s="67">
        <v>40</v>
      </c>
      <c r="J36" s="41">
        <f t="shared" si="18"/>
        <v>2.1749999999999998</v>
      </c>
      <c r="K36" s="33"/>
      <c r="L36" s="33"/>
      <c r="M36" s="41" t="str">
        <f t="shared" si="19"/>
        <v/>
      </c>
    </row>
    <row r="37" spans="1:13" x14ac:dyDescent="0.2">
      <c r="A37" s="4" t="s">
        <v>44</v>
      </c>
      <c r="B37" s="67">
        <v>185</v>
      </c>
      <c r="C37" s="67">
        <v>180</v>
      </c>
      <c r="D37" s="41">
        <f t="shared" si="16"/>
        <v>2.7777777777777776E-2</v>
      </c>
      <c r="E37" s="67">
        <v>53</v>
      </c>
      <c r="F37" s="67">
        <v>21</v>
      </c>
      <c r="G37" s="41">
        <f t="shared" si="17"/>
        <v>1.5238095238095237</v>
      </c>
      <c r="H37" s="67">
        <v>26</v>
      </c>
      <c r="I37" s="67">
        <v>8</v>
      </c>
      <c r="J37" s="41">
        <f t="shared" si="18"/>
        <v>2.25</v>
      </c>
      <c r="K37" s="33"/>
      <c r="L37" s="33"/>
      <c r="M37" s="41" t="str">
        <f t="shared" si="19"/>
        <v/>
      </c>
    </row>
    <row r="38" spans="1:13" x14ac:dyDescent="0.2">
      <c r="A38" s="5" t="s">
        <v>31</v>
      </c>
      <c r="B38" s="67">
        <v>21</v>
      </c>
      <c r="C38" s="67">
        <v>26</v>
      </c>
      <c r="D38" s="41">
        <f t="shared" si="16"/>
        <v>-0.19230769230769232</v>
      </c>
      <c r="E38" s="67">
        <v>6</v>
      </c>
      <c r="F38" s="67">
        <v>7</v>
      </c>
      <c r="G38" s="41">
        <f t="shared" si="17"/>
        <v>-0.14285714285714285</v>
      </c>
      <c r="H38" s="67">
        <v>4</v>
      </c>
      <c r="I38" s="67">
        <v>2</v>
      </c>
      <c r="J38" s="41">
        <f t="shared" si="18"/>
        <v>1</v>
      </c>
      <c r="K38" s="36"/>
      <c r="L38" s="36"/>
      <c r="M38" s="41" t="str">
        <f t="shared" si="19"/>
        <v/>
      </c>
    </row>
    <row r="39" spans="1:13" x14ac:dyDescent="0.2">
      <c r="A39" s="5" t="s">
        <v>32</v>
      </c>
      <c r="B39" s="20">
        <v>2212</v>
      </c>
      <c r="C39" s="20">
        <v>2251</v>
      </c>
      <c r="D39" s="41">
        <f t="shared" si="16"/>
        <v>-1.7325633051976898E-2</v>
      </c>
      <c r="E39" s="20">
        <v>781</v>
      </c>
      <c r="F39" s="20">
        <v>507</v>
      </c>
      <c r="G39" s="41">
        <f t="shared" si="17"/>
        <v>0.54043392504930965</v>
      </c>
      <c r="H39" s="67">
        <v>381</v>
      </c>
      <c r="I39" s="67">
        <v>134</v>
      </c>
      <c r="J39" s="41">
        <f t="shared" si="18"/>
        <v>1.8432835820895523</v>
      </c>
      <c r="K39" s="33"/>
      <c r="L39" s="33"/>
      <c r="M39" s="41" t="str">
        <f t="shared" si="19"/>
        <v/>
      </c>
    </row>
    <row r="40" spans="1:13" x14ac:dyDescent="0.2">
      <c r="A40" s="5" t="s">
        <v>33</v>
      </c>
      <c r="B40" s="67">
        <v>270</v>
      </c>
      <c r="C40" s="67">
        <v>243</v>
      </c>
      <c r="D40" s="41">
        <f t="shared" si="16"/>
        <v>0.1111111111111111</v>
      </c>
      <c r="E40" s="67">
        <v>90</v>
      </c>
      <c r="F40" s="67">
        <v>50</v>
      </c>
      <c r="G40" s="41">
        <f t="shared" si="17"/>
        <v>0.8</v>
      </c>
      <c r="H40" s="67">
        <v>46</v>
      </c>
      <c r="I40" s="67">
        <v>13</v>
      </c>
      <c r="J40" s="41">
        <f t="shared" si="18"/>
        <v>2.5384615384615383</v>
      </c>
      <c r="K40" s="33"/>
      <c r="L40" s="33"/>
      <c r="M40" s="41" t="str">
        <f t="shared" si="19"/>
        <v/>
      </c>
    </row>
    <row r="41" spans="1:13" x14ac:dyDescent="0.2">
      <c r="A41" s="5" t="s">
        <v>9</v>
      </c>
      <c r="B41" s="33">
        <v>405</v>
      </c>
      <c r="C41" s="33">
        <v>393</v>
      </c>
      <c r="D41" s="41">
        <f t="shared" si="16"/>
        <v>3.0534351145038167E-2</v>
      </c>
      <c r="E41" s="33">
        <v>122</v>
      </c>
      <c r="F41" s="33">
        <v>77</v>
      </c>
      <c r="G41" s="41">
        <f t="shared" si="17"/>
        <v>0.58441558441558439</v>
      </c>
      <c r="H41" s="33">
        <v>50</v>
      </c>
      <c r="I41" s="33">
        <v>22</v>
      </c>
      <c r="J41" s="41">
        <f t="shared" si="18"/>
        <v>1.2727272727272727</v>
      </c>
      <c r="K41" s="33"/>
      <c r="L41" s="33"/>
      <c r="M41" s="41" t="str">
        <f t="shared" si="19"/>
        <v/>
      </c>
    </row>
    <row r="42" spans="1:13" x14ac:dyDescent="0.2">
      <c r="A42" s="5" t="s">
        <v>10</v>
      </c>
      <c r="B42" s="20">
        <v>1488</v>
      </c>
      <c r="C42" s="20">
        <v>1373</v>
      </c>
      <c r="D42" s="41">
        <f t="shared" si="16"/>
        <v>8.3758193736343772E-2</v>
      </c>
      <c r="E42" s="33">
        <v>474</v>
      </c>
      <c r="F42" s="33">
        <v>271</v>
      </c>
      <c r="G42" s="41">
        <f t="shared" si="17"/>
        <v>0.74907749077490771</v>
      </c>
      <c r="H42" s="33">
        <v>222</v>
      </c>
      <c r="I42" s="33">
        <v>186</v>
      </c>
      <c r="J42" s="41">
        <f t="shared" si="18"/>
        <v>0.19354838709677419</v>
      </c>
      <c r="K42" s="33"/>
      <c r="L42" s="33"/>
      <c r="M42" s="41" t="str">
        <f t="shared" si="19"/>
        <v/>
      </c>
    </row>
    <row r="43" spans="1:13" x14ac:dyDescent="0.2">
      <c r="A43" s="5" t="s">
        <v>41</v>
      </c>
      <c r="B43" s="67">
        <v>100</v>
      </c>
      <c r="C43" s="67">
        <v>91</v>
      </c>
      <c r="D43" s="41">
        <f t="shared" si="16"/>
        <v>9.8901098901098897E-2</v>
      </c>
      <c r="E43" s="33">
        <v>34</v>
      </c>
      <c r="F43" s="33">
        <v>13</v>
      </c>
      <c r="G43" s="41">
        <f t="shared" si="17"/>
        <v>1.6153846153846154</v>
      </c>
      <c r="H43" s="33">
        <v>22</v>
      </c>
      <c r="I43" s="33">
        <v>7</v>
      </c>
      <c r="J43" s="41">
        <f t="shared" si="18"/>
        <v>2.1428571428571428</v>
      </c>
      <c r="K43" s="33"/>
      <c r="L43" s="33"/>
      <c r="M43" s="41" t="str">
        <f t="shared" si="19"/>
        <v/>
      </c>
    </row>
    <row r="44" spans="1:13" x14ac:dyDescent="0.2">
      <c r="A44" s="51" t="s">
        <v>13</v>
      </c>
      <c r="B44" s="63"/>
      <c r="C44" s="63"/>
      <c r="D44" s="63"/>
      <c r="E44" s="63"/>
      <c r="F44" s="63"/>
      <c r="G44" s="63"/>
      <c r="H44" s="63"/>
      <c r="I44" s="60"/>
      <c r="J44" s="60"/>
      <c r="K44" s="39"/>
      <c r="L44" s="39"/>
      <c r="M44" s="40"/>
    </row>
    <row r="45" spans="1:13" x14ac:dyDescent="0.2">
      <c r="A45" s="36" t="s">
        <v>12</v>
      </c>
      <c r="B45" s="58">
        <v>2694</v>
      </c>
      <c r="C45" s="20">
        <v>2546</v>
      </c>
      <c r="D45" s="41">
        <f t="shared" ref="D45:D46" si="20">(B45-C45)/C45</f>
        <v>5.8130400628436767E-2</v>
      </c>
      <c r="E45" s="58">
        <v>1024</v>
      </c>
      <c r="F45" s="20">
        <v>609</v>
      </c>
      <c r="G45" s="41">
        <f t="shared" ref="G45:G46" si="21">(E45-F45)/F45</f>
        <v>0.68144499178981932</v>
      </c>
      <c r="H45" s="33">
        <v>519</v>
      </c>
      <c r="I45" s="67">
        <v>232</v>
      </c>
      <c r="J45" s="41">
        <f t="shared" ref="J45:J46" si="22">(H45-I45)/I45</f>
        <v>1.2370689655172413</v>
      </c>
      <c r="K45" s="33"/>
      <c r="L45" s="33"/>
      <c r="M45" s="41" t="str">
        <f t="shared" si="19"/>
        <v/>
      </c>
    </row>
    <row r="46" spans="1:13" x14ac:dyDescent="0.2">
      <c r="A46" s="36" t="s">
        <v>11</v>
      </c>
      <c r="B46" s="58">
        <v>2700</v>
      </c>
      <c r="C46" s="20">
        <v>2692</v>
      </c>
      <c r="D46" s="41">
        <f t="shared" si="20"/>
        <v>2.9717682020802376E-3</v>
      </c>
      <c r="E46" s="58">
        <v>804</v>
      </c>
      <c r="F46" s="20">
        <v>483</v>
      </c>
      <c r="G46" s="41">
        <f t="shared" si="21"/>
        <v>0.6645962732919255</v>
      </c>
      <c r="H46" s="33">
        <v>362</v>
      </c>
      <c r="I46" s="67">
        <v>184</v>
      </c>
      <c r="J46" s="41">
        <f t="shared" si="22"/>
        <v>0.96739130434782605</v>
      </c>
      <c r="K46" s="33"/>
      <c r="L46" s="33"/>
      <c r="M46" s="41" t="str">
        <f t="shared" si="19"/>
        <v/>
      </c>
    </row>
    <row r="47" spans="1:13" x14ac:dyDescent="0.2">
      <c r="A47" s="53" t="s">
        <v>34</v>
      </c>
      <c r="B47" s="63"/>
      <c r="C47" s="63"/>
      <c r="D47" s="63"/>
      <c r="E47" s="63"/>
      <c r="F47" s="63"/>
      <c r="G47" s="63"/>
      <c r="H47" s="63"/>
      <c r="I47" s="60"/>
      <c r="J47" s="60"/>
      <c r="K47" s="39"/>
      <c r="L47" s="39"/>
      <c r="M47" s="40"/>
    </row>
    <row r="48" spans="1:13" x14ac:dyDescent="0.2">
      <c r="A48" s="36" t="s">
        <v>14</v>
      </c>
      <c r="B48" s="58">
        <v>2762</v>
      </c>
      <c r="C48" s="58">
        <v>2681</v>
      </c>
      <c r="D48" s="41">
        <f t="shared" ref="D48:D50" si="23">(B48-C48)/C48</f>
        <v>3.0212607236105929E-2</v>
      </c>
      <c r="E48" s="58">
        <v>1144</v>
      </c>
      <c r="F48" s="58">
        <v>715</v>
      </c>
      <c r="G48" s="41">
        <f t="shared" ref="G48:G50" si="24">(E48-F48)/F48</f>
        <v>0.6</v>
      </c>
      <c r="H48" s="58">
        <v>554</v>
      </c>
      <c r="I48" s="58">
        <v>177</v>
      </c>
      <c r="J48" s="41">
        <f t="shared" ref="J48:J50" si="25">(H48-I48)/I48</f>
        <v>2.1299435028248586</v>
      </c>
      <c r="K48" s="33"/>
      <c r="L48" s="33"/>
      <c r="M48" s="41" t="str">
        <f t="shared" si="19"/>
        <v/>
      </c>
    </row>
    <row r="49" spans="1:13" x14ac:dyDescent="0.2">
      <c r="A49" s="36" t="s">
        <v>15</v>
      </c>
      <c r="B49" s="58">
        <v>1144</v>
      </c>
      <c r="C49" s="58">
        <v>1184</v>
      </c>
      <c r="D49" s="41">
        <f t="shared" si="23"/>
        <v>-3.3783783783783786E-2</v>
      </c>
      <c r="E49" s="33">
        <v>210</v>
      </c>
      <c r="F49" s="33">
        <v>106</v>
      </c>
      <c r="G49" s="41">
        <f t="shared" si="24"/>
        <v>0.98113207547169812</v>
      </c>
      <c r="H49" s="33">
        <v>105</v>
      </c>
      <c r="I49" s="33">
        <v>53</v>
      </c>
      <c r="J49" s="41">
        <f t="shared" si="25"/>
        <v>0.98113207547169812</v>
      </c>
      <c r="K49" s="33"/>
      <c r="L49" s="33"/>
      <c r="M49" s="41" t="str">
        <f t="shared" si="19"/>
        <v/>
      </c>
    </row>
    <row r="50" spans="1:13" x14ac:dyDescent="0.2">
      <c r="A50" s="36" t="s">
        <v>10</v>
      </c>
      <c r="B50" s="58">
        <v>1488</v>
      </c>
      <c r="C50" s="58">
        <v>1373</v>
      </c>
      <c r="D50" s="41">
        <f t="shared" si="23"/>
        <v>8.3758193736343772E-2</v>
      </c>
      <c r="E50" s="33">
        <v>474</v>
      </c>
      <c r="F50" s="33">
        <v>271</v>
      </c>
      <c r="G50" s="41">
        <f t="shared" si="24"/>
        <v>0.74907749077490771</v>
      </c>
      <c r="H50" s="33">
        <v>222</v>
      </c>
      <c r="I50" s="33">
        <v>186</v>
      </c>
      <c r="J50" s="41">
        <f t="shared" si="25"/>
        <v>0.19354838709677419</v>
      </c>
      <c r="K50" s="33"/>
      <c r="L50" s="33"/>
      <c r="M50" s="41" t="str">
        <f t="shared" si="19"/>
        <v/>
      </c>
    </row>
    <row r="51" spans="1:13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5"/>
      <c r="L51" s="25"/>
      <c r="M51" s="25"/>
    </row>
    <row r="52" spans="1:13" s="25" customFormat="1" x14ac:dyDescent="0.2">
      <c r="A52" s="28"/>
      <c r="B52" s="29"/>
      <c r="C52" s="29"/>
      <c r="D52" s="29"/>
      <c r="E52" s="29"/>
      <c r="F52" s="29"/>
      <c r="G52" s="29"/>
      <c r="H52" s="29"/>
      <c r="I52" s="29"/>
      <c r="J52" s="29"/>
    </row>
    <row r="53" spans="1:13" s="1" customFormat="1" x14ac:dyDescent="0.2">
      <c r="A53" s="77" t="s">
        <v>18</v>
      </c>
      <c r="B53" s="15"/>
      <c r="C53" s="15"/>
      <c r="D53" s="15"/>
      <c r="E53" s="15"/>
      <c r="F53" s="15"/>
      <c r="G53" s="15"/>
      <c r="H53" s="15"/>
      <c r="I53" s="15"/>
      <c r="J53" s="15"/>
    </row>
    <row r="54" spans="1:13" s="1" customFormat="1" x14ac:dyDescent="0.2">
      <c r="A54" s="2"/>
      <c r="B54" s="3" t="s">
        <v>47</v>
      </c>
      <c r="C54" s="3" t="s">
        <v>48</v>
      </c>
      <c r="D54" s="65"/>
      <c r="E54" s="3" t="s">
        <v>47</v>
      </c>
      <c r="F54" s="3" t="s">
        <v>48</v>
      </c>
      <c r="G54" s="64"/>
      <c r="H54" s="3" t="s">
        <v>47</v>
      </c>
      <c r="I54" s="3" t="s">
        <v>48</v>
      </c>
      <c r="J54" s="64"/>
      <c r="K54" s="3" t="s">
        <v>47</v>
      </c>
      <c r="L54" s="3" t="s">
        <v>48</v>
      </c>
      <c r="M54" s="64"/>
    </row>
    <row r="55" spans="1:13" s="1" customFormat="1" ht="38.25" x14ac:dyDescent="0.2">
      <c r="A55" s="10"/>
      <c r="B55" s="16" t="s">
        <v>28</v>
      </c>
      <c r="C55" s="16" t="s">
        <v>28</v>
      </c>
      <c r="D55" s="2" t="s">
        <v>2</v>
      </c>
      <c r="E55" s="16" t="s">
        <v>27</v>
      </c>
      <c r="F55" s="16" t="s">
        <v>27</v>
      </c>
      <c r="G55" s="2" t="s">
        <v>2</v>
      </c>
      <c r="H55" s="16" t="s">
        <v>26</v>
      </c>
      <c r="I55" s="16" t="s">
        <v>26</v>
      </c>
      <c r="J55" s="2" t="s">
        <v>2</v>
      </c>
      <c r="K55" s="17" t="s">
        <v>29</v>
      </c>
      <c r="L55" s="17" t="s">
        <v>29</v>
      </c>
      <c r="M55" s="5" t="s">
        <v>2</v>
      </c>
    </row>
    <row r="56" spans="1:13" s="25" customFormat="1" x14ac:dyDescent="0.2">
      <c r="A56" s="6" t="s">
        <v>6</v>
      </c>
      <c r="B56" s="7"/>
      <c r="C56" s="7"/>
      <c r="D56" s="7"/>
      <c r="E56" s="7"/>
      <c r="F56" s="7"/>
      <c r="G56" s="7"/>
      <c r="H56" s="7"/>
      <c r="I56" s="7"/>
      <c r="J56" s="7"/>
      <c r="K56" s="8"/>
      <c r="L56" s="8"/>
      <c r="M56" s="9"/>
    </row>
    <row r="57" spans="1:13" s="25" customFormat="1" x14ac:dyDescent="0.2">
      <c r="A57" s="5" t="s">
        <v>3</v>
      </c>
      <c r="B57" s="20">
        <v>3236</v>
      </c>
      <c r="C57" s="20">
        <v>3232</v>
      </c>
      <c r="D57" s="23">
        <f t="shared" ref="D57:D64" si="26">(B57 - C57)/C57</f>
        <v>1.2376237623762376E-3</v>
      </c>
      <c r="E57" s="20">
        <v>3214</v>
      </c>
      <c r="F57" s="20">
        <v>3215</v>
      </c>
      <c r="G57" s="23">
        <f t="shared" ref="G57:G64" si="27">(E57 - F57)/F57</f>
        <v>-3.1104199066874026E-4</v>
      </c>
      <c r="H57" s="20">
        <v>3210</v>
      </c>
      <c r="I57" s="20">
        <v>3211</v>
      </c>
      <c r="J57" s="23">
        <f t="shared" ref="J57:J67" si="28">(H57 - I57)/I57</f>
        <v>-3.114294612270321E-4</v>
      </c>
      <c r="K57" s="20">
        <v>729</v>
      </c>
      <c r="L57" s="20">
        <v>768</v>
      </c>
      <c r="M57" s="23">
        <f t="shared" ref="M57:M60" si="29">IF(L57&gt;0,(K57 - L57)/L57,0)</f>
        <v>-5.078125E-2</v>
      </c>
    </row>
    <row r="58" spans="1:13" s="25" customFormat="1" x14ac:dyDescent="0.2">
      <c r="A58" s="5" t="s">
        <v>21</v>
      </c>
      <c r="B58" s="20">
        <v>5282</v>
      </c>
      <c r="C58" s="20">
        <v>5027</v>
      </c>
      <c r="D58" s="23">
        <f t="shared" si="26"/>
        <v>5.0726079172468672E-2</v>
      </c>
      <c r="E58" s="20">
        <v>5271</v>
      </c>
      <c r="F58" s="20">
        <v>5019</v>
      </c>
      <c r="G58" s="23">
        <f t="shared" si="27"/>
        <v>5.0209205020920501E-2</v>
      </c>
      <c r="H58" s="20">
        <v>5214</v>
      </c>
      <c r="I58" s="20">
        <v>4958</v>
      </c>
      <c r="J58" s="23">
        <f t="shared" si="28"/>
        <v>5.1633723275514319E-2</v>
      </c>
      <c r="K58" s="4">
        <v>844</v>
      </c>
      <c r="L58" s="4">
        <v>581</v>
      </c>
      <c r="M58" s="23">
        <f t="shared" si="29"/>
        <v>0.45266781411359724</v>
      </c>
    </row>
    <row r="59" spans="1:13" s="25" customFormat="1" x14ac:dyDescent="0.2">
      <c r="A59" s="5" t="s">
        <v>22</v>
      </c>
      <c r="B59" s="20">
        <v>7395</v>
      </c>
      <c r="C59" s="20">
        <v>7236</v>
      </c>
      <c r="D59" s="23">
        <f t="shared" si="26"/>
        <v>2.197346600331675E-2</v>
      </c>
      <c r="E59" s="20">
        <v>7343</v>
      </c>
      <c r="F59" s="20">
        <v>7194</v>
      </c>
      <c r="G59" s="23">
        <f t="shared" si="27"/>
        <v>2.0711704197942729E-2</v>
      </c>
      <c r="H59" s="20">
        <v>7032</v>
      </c>
      <c r="I59" s="20">
        <v>6866</v>
      </c>
      <c r="J59" s="23">
        <f t="shared" si="28"/>
        <v>2.4177104573259538E-2</v>
      </c>
      <c r="K59" s="4">
        <v>913</v>
      </c>
      <c r="L59" s="4">
        <v>708</v>
      </c>
      <c r="M59" s="23">
        <f t="shared" si="29"/>
        <v>0.28954802259887008</v>
      </c>
    </row>
    <row r="60" spans="1:13" s="25" customFormat="1" x14ac:dyDescent="0.2">
      <c r="A60" s="5" t="s">
        <v>23</v>
      </c>
      <c r="B60" s="20">
        <v>10357</v>
      </c>
      <c r="C60" s="20">
        <v>10744</v>
      </c>
      <c r="D60" s="23">
        <f t="shared" si="26"/>
        <v>-3.6020104244229335E-2</v>
      </c>
      <c r="E60" s="20">
        <v>10356</v>
      </c>
      <c r="F60" s="20">
        <v>10743</v>
      </c>
      <c r="G60" s="23">
        <f t="shared" si="27"/>
        <v>-3.6023457134878527E-2</v>
      </c>
      <c r="H60" s="20">
        <v>9901</v>
      </c>
      <c r="I60" s="20">
        <v>10298</v>
      </c>
      <c r="J60" s="23">
        <f t="shared" si="28"/>
        <v>-3.8551174985434068E-2</v>
      </c>
      <c r="K60" s="4">
        <v>782</v>
      </c>
      <c r="L60" s="4">
        <v>681</v>
      </c>
      <c r="M60" s="23">
        <f t="shared" si="29"/>
        <v>0.14831130690161526</v>
      </c>
    </row>
    <row r="61" spans="1:13" s="25" customFormat="1" x14ac:dyDescent="0.2">
      <c r="A61" s="5" t="s">
        <v>24</v>
      </c>
      <c r="B61" s="4">
        <v>264</v>
      </c>
      <c r="C61" s="4">
        <v>285</v>
      </c>
      <c r="D61" s="23">
        <f t="shared" si="26"/>
        <v>-7.3684210526315783E-2</v>
      </c>
      <c r="E61" s="4">
        <v>258</v>
      </c>
      <c r="F61" s="4">
        <v>283</v>
      </c>
      <c r="G61" s="23">
        <f t="shared" si="27"/>
        <v>-8.8339222614840993E-2</v>
      </c>
      <c r="H61" s="4">
        <v>157</v>
      </c>
      <c r="I61" s="4">
        <v>177</v>
      </c>
      <c r="J61" s="23">
        <f t="shared" si="28"/>
        <v>-0.11299435028248588</v>
      </c>
      <c r="K61" s="4">
        <v>5</v>
      </c>
      <c r="L61" s="4">
        <v>5</v>
      </c>
      <c r="M61" s="23">
        <f>IF(L61&gt;0,(K61 - L61)/L61,0)</f>
        <v>0</v>
      </c>
    </row>
    <row r="62" spans="1:13" s="25" customFormat="1" x14ac:dyDescent="0.2">
      <c r="A62" s="5" t="s">
        <v>35</v>
      </c>
      <c r="B62" s="20">
        <v>1073</v>
      </c>
      <c r="C62" s="20">
        <v>1104</v>
      </c>
      <c r="D62" s="23">
        <f t="shared" si="26"/>
        <v>-2.8079710144927536E-2</v>
      </c>
      <c r="E62" s="20">
        <v>864</v>
      </c>
      <c r="F62" s="4">
        <v>872</v>
      </c>
      <c r="G62" s="23">
        <f t="shared" si="27"/>
        <v>-9.1743119266055051E-3</v>
      </c>
      <c r="H62" s="4">
        <v>5</v>
      </c>
      <c r="I62" s="4">
        <v>6</v>
      </c>
      <c r="J62" s="23">
        <f t="shared" si="28"/>
        <v>-0.16666666666666666</v>
      </c>
      <c r="K62" s="4">
        <v>12</v>
      </c>
      <c r="L62" s="4">
        <v>16</v>
      </c>
      <c r="M62" s="23">
        <f>IF(L62&gt;0,(K62 - L62)/L62,0)</f>
        <v>-0.25</v>
      </c>
    </row>
    <row r="63" spans="1:13" s="25" customFormat="1" x14ac:dyDescent="0.2">
      <c r="A63" s="5" t="s">
        <v>36</v>
      </c>
      <c r="B63" s="4">
        <v>255</v>
      </c>
      <c r="C63" s="4">
        <v>271</v>
      </c>
      <c r="D63" s="23">
        <f t="shared" si="26"/>
        <v>-5.9040590405904057E-2</v>
      </c>
      <c r="E63" s="4">
        <v>191</v>
      </c>
      <c r="F63" s="4">
        <v>210</v>
      </c>
      <c r="G63" s="23">
        <f t="shared" si="27"/>
        <v>-9.0476190476190474E-2</v>
      </c>
      <c r="H63" s="4">
        <v>1</v>
      </c>
      <c r="I63" s="4">
        <v>5</v>
      </c>
      <c r="J63" s="23">
        <f t="shared" si="28"/>
        <v>-0.8</v>
      </c>
      <c r="K63" s="4">
        <v>23</v>
      </c>
      <c r="L63" s="4">
        <v>19</v>
      </c>
      <c r="M63" s="23">
        <f t="shared" ref="M63:M64" si="30">IF(L63&gt;0,(K63 - L63)/L63,0)</f>
        <v>0.21052631578947367</v>
      </c>
    </row>
    <row r="64" spans="1:13" s="25" customFormat="1" x14ac:dyDescent="0.2">
      <c r="A64" s="5" t="s">
        <v>25</v>
      </c>
      <c r="B64" s="20">
        <v>10433</v>
      </c>
      <c r="C64" s="20">
        <v>10328</v>
      </c>
      <c r="D64" s="23">
        <f t="shared" si="26"/>
        <v>1.0166537567776917E-2</v>
      </c>
      <c r="E64" s="20">
        <v>10301</v>
      </c>
      <c r="F64" s="20">
        <v>10189</v>
      </c>
      <c r="G64" s="23">
        <f t="shared" si="27"/>
        <v>1.0992246540386691E-2</v>
      </c>
      <c r="H64" s="20">
        <v>6687</v>
      </c>
      <c r="I64" s="20">
        <v>6763</v>
      </c>
      <c r="J64" s="23">
        <f t="shared" si="28"/>
        <v>-1.1237616442407216E-2</v>
      </c>
      <c r="K64" s="20">
        <v>1770</v>
      </c>
      <c r="L64" s="20">
        <v>1554</v>
      </c>
      <c r="M64" s="23">
        <f t="shared" si="30"/>
        <v>0.138996138996139</v>
      </c>
    </row>
    <row r="65" spans="1:13" s="25" customFormat="1" x14ac:dyDescent="0.2">
      <c r="A65" s="5" t="s">
        <v>38</v>
      </c>
      <c r="B65" s="20">
        <v>1927</v>
      </c>
      <c r="C65" s="20">
        <v>1880</v>
      </c>
      <c r="D65" s="23">
        <f t="shared" ref="D65" si="31">(B65 - C65)/C65</f>
        <v>2.5000000000000001E-2</v>
      </c>
      <c r="E65" s="20">
        <v>1921</v>
      </c>
      <c r="F65" s="20">
        <v>1875</v>
      </c>
      <c r="G65" s="23">
        <f t="shared" ref="G65" si="32">(E65 - F65)/F65</f>
        <v>2.4533333333333334E-2</v>
      </c>
      <c r="H65" s="20">
        <v>1782</v>
      </c>
      <c r="I65" s="20">
        <v>1738</v>
      </c>
      <c r="J65" s="23">
        <f t="shared" ref="J65" si="33">(H65 - I65)/I65</f>
        <v>2.5316455696202531E-2</v>
      </c>
      <c r="K65" s="4">
        <v>17</v>
      </c>
      <c r="L65" s="4">
        <v>18</v>
      </c>
      <c r="M65" s="23">
        <f t="shared" ref="M65" si="34">IF(L65&gt;0,(K65 - L65)/L65,0)</f>
        <v>-5.5555555555555552E-2</v>
      </c>
    </row>
    <row r="66" spans="1:13" s="25" customFormat="1" x14ac:dyDescent="0.2">
      <c r="A66" s="11"/>
      <c r="B66" s="7"/>
      <c r="C66" s="7"/>
      <c r="D66" s="7"/>
      <c r="E66" s="7"/>
      <c r="F66" s="7"/>
      <c r="G66" s="7"/>
      <c r="H66" s="7"/>
      <c r="I66" s="7"/>
      <c r="J66" s="7"/>
      <c r="K66" s="8"/>
      <c r="L66" s="8"/>
      <c r="M66" s="9"/>
    </row>
    <row r="67" spans="1:13" s="25" customFormat="1" x14ac:dyDescent="0.2">
      <c r="A67" s="12" t="s">
        <v>5</v>
      </c>
      <c r="B67" s="21">
        <f>SUM(B57:B65)</f>
        <v>40222</v>
      </c>
      <c r="C67" s="21">
        <f>SUM(C57:C65)</f>
        <v>40107</v>
      </c>
      <c r="D67" s="23">
        <f t="shared" ref="D67" si="35">(B67 - C67)/C67</f>
        <v>2.8673298925374624E-3</v>
      </c>
      <c r="E67" s="21">
        <f>SUM(E57:E65)</f>
        <v>39719</v>
      </c>
      <c r="F67" s="21">
        <f>SUM(F57:F65)</f>
        <v>39600</v>
      </c>
      <c r="G67" s="23">
        <f t="shared" ref="G67" si="36">(E67 - F67)/F67</f>
        <v>3.0050505050505049E-3</v>
      </c>
      <c r="H67" s="21">
        <f>SUM(H57:H65)</f>
        <v>33989</v>
      </c>
      <c r="I67" s="21">
        <f>SUM(I57:I65)</f>
        <v>34022</v>
      </c>
      <c r="J67" s="23">
        <f t="shared" si="28"/>
        <v>-9.6996061372053377E-4</v>
      </c>
      <c r="K67" s="21">
        <f>SUM(K57:K65)</f>
        <v>5095</v>
      </c>
      <c r="L67" s="21">
        <f>SUM(L57:L65)</f>
        <v>4350</v>
      </c>
      <c r="M67" s="23">
        <f t="shared" ref="M67" si="37">(K67 - L67)/L67</f>
        <v>0.17126436781609194</v>
      </c>
    </row>
    <row r="68" spans="1:13" s="25" customFormat="1" x14ac:dyDescent="0.2">
      <c r="D68" s="1"/>
    </row>
    <row r="69" spans="1:13" s="1" customFormat="1" x14ac:dyDescent="0.2">
      <c r="A69" s="2"/>
      <c r="B69" s="3" t="s">
        <v>47</v>
      </c>
      <c r="C69" s="3" t="s">
        <v>48</v>
      </c>
      <c r="D69" s="3"/>
      <c r="E69" s="25"/>
      <c r="F69" s="83"/>
      <c r="G69" s="84"/>
      <c r="H69" s="3" t="s">
        <v>47</v>
      </c>
      <c r="I69" s="3" t="s">
        <v>48</v>
      </c>
      <c r="J69" s="18" t="s">
        <v>2</v>
      </c>
      <c r="K69" s="25"/>
      <c r="L69" s="25"/>
      <c r="M69" s="25"/>
    </row>
    <row r="70" spans="1:13" s="25" customFormat="1" ht="25.5" x14ac:dyDescent="0.2">
      <c r="A70" s="10"/>
      <c r="B70" s="16" t="s">
        <v>28</v>
      </c>
      <c r="C70" s="16" t="s">
        <v>28</v>
      </c>
      <c r="D70" s="2" t="s">
        <v>2</v>
      </c>
      <c r="F70" s="78" t="s">
        <v>16</v>
      </c>
      <c r="G70" s="79"/>
      <c r="H70" s="20">
        <v>40222</v>
      </c>
      <c r="I70" s="20">
        <v>40107</v>
      </c>
      <c r="J70" s="23">
        <f t="shared" ref="J70:J72" si="38">IF(I70&gt;0,(H70 - I70)/I70,0)</f>
        <v>2.8673298925374624E-3</v>
      </c>
    </row>
    <row r="71" spans="1:13" s="25" customFormat="1" x14ac:dyDescent="0.2">
      <c r="A71" s="6" t="s">
        <v>7</v>
      </c>
      <c r="B71" s="7"/>
      <c r="C71" s="7"/>
      <c r="D71" s="13"/>
      <c r="F71" s="78" t="s">
        <v>45</v>
      </c>
      <c r="G71" s="79"/>
      <c r="H71" s="20">
        <v>37048.133333193997</v>
      </c>
      <c r="I71" s="20">
        <v>34361</v>
      </c>
      <c r="J71" s="23">
        <f t="shared" si="38"/>
        <v>7.8203001460783933E-2</v>
      </c>
    </row>
    <row r="72" spans="1:13" s="25" customFormat="1" x14ac:dyDescent="0.2">
      <c r="A72" s="4" t="s">
        <v>30</v>
      </c>
      <c r="B72" s="19">
        <v>340</v>
      </c>
      <c r="C72" s="19">
        <v>423</v>
      </c>
      <c r="D72" s="23">
        <f t="shared" ref="D72:D80" si="39">IF(C72&gt;0,(B72 - C72)/C72,0)</f>
        <v>-0.19621749408983452</v>
      </c>
      <c r="F72" s="78" t="s">
        <v>37</v>
      </c>
      <c r="G72" s="79"/>
      <c r="H72" s="20">
        <v>5176.4499999953396</v>
      </c>
      <c r="I72" s="20">
        <v>5061</v>
      </c>
      <c r="J72" s="23">
        <f t="shared" si="38"/>
        <v>2.2811697292104242E-2</v>
      </c>
    </row>
    <row r="73" spans="1:13" s="25" customFormat="1" x14ac:dyDescent="0.2">
      <c r="A73" s="4" t="s">
        <v>8</v>
      </c>
      <c r="B73" s="20">
        <v>8254</v>
      </c>
      <c r="C73" s="20">
        <v>8546</v>
      </c>
      <c r="D73" s="23">
        <f t="shared" si="39"/>
        <v>-3.4168031827755678E-2</v>
      </c>
      <c r="F73" s="78" t="s">
        <v>39</v>
      </c>
      <c r="G73" s="79"/>
      <c r="H73" s="20">
        <f>SUM(H71:H72)</f>
        <v>42224.583333189337</v>
      </c>
      <c r="I73" s="20">
        <f>SUM(I71:I72)</f>
        <v>39422</v>
      </c>
      <c r="J73" s="23">
        <f t="shared" ref="J73" si="40">IF(I73&gt;0,(H73 - I73)/I73,0)</f>
        <v>7.1091860717095459E-2</v>
      </c>
    </row>
    <row r="74" spans="1:13" s="25" customFormat="1" x14ac:dyDescent="0.2">
      <c r="A74" s="4" t="s">
        <v>44</v>
      </c>
      <c r="B74" s="20">
        <v>1047</v>
      </c>
      <c r="C74" s="20">
        <v>1122</v>
      </c>
      <c r="D74" s="23">
        <f t="shared" si="39"/>
        <v>-6.684491978609626E-2</v>
      </c>
    </row>
    <row r="75" spans="1:13" s="25" customFormat="1" x14ac:dyDescent="0.2">
      <c r="A75" s="5" t="s">
        <v>31</v>
      </c>
      <c r="B75" s="22">
        <v>183</v>
      </c>
      <c r="C75" s="22">
        <v>212</v>
      </c>
      <c r="D75" s="23">
        <f t="shared" si="39"/>
        <v>-0.13679245283018868</v>
      </c>
    </row>
    <row r="76" spans="1:13" s="25" customFormat="1" x14ac:dyDescent="0.2">
      <c r="A76" s="5" t="s">
        <v>32</v>
      </c>
      <c r="B76" s="20">
        <v>19675</v>
      </c>
      <c r="C76" s="20">
        <v>20337</v>
      </c>
      <c r="D76" s="23">
        <f t="shared" si="39"/>
        <v>-3.2551507105276101E-2</v>
      </c>
    </row>
    <row r="77" spans="1:13" s="25" customFormat="1" x14ac:dyDescent="0.2">
      <c r="A77" s="5" t="s">
        <v>33</v>
      </c>
      <c r="B77" s="20">
        <v>1276</v>
      </c>
      <c r="C77" s="20">
        <v>629</v>
      </c>
      <c r="D77" s="23">
        <f t="shared" si="39"/>
        <v>1.028616852146264</v>
      </c>
    </row>
    <row r="78" spans="1:13" s="25" customFormat="1" x14ac:dyDescent="0.2">
      <c r="A78" s="5" t="s">
        <v>9</v>
      </c>
      <c r="B78" s="20">
        <v>2481</v>
      </c>
      <c r="C78" s="20">
        <v>2392</v>
      </c>
      <c r="D78" s="23">
        <f t="shared" si="39"/>
        <v>3.7207357859531776E-2</v>
      </c>
    </row>
    <row r="79" spans="1:13" s="25" customFormat="1" x14ac:dyDescent="0.2">
      <c r="A79" s="5" t="s">
        <v>10</v>
      </c>
      <c r="B79" s="20">
        <v>5095</v>
      </c>
      <c r="C79" s="20">
        <v>4350</v>
      </c>
      <c r="D79" s="23">
        <f t="shared" si="39"/>
        <v>0.17126436781609194</v>
      </c>
    </row>
    <row r="80" spans="1:13" s="25" customFormat="1" x14ac:dyDescent="0.2">
      <c r="A80" s="5" t="s">
        <v>41</v>
      </c>
      <c r="B80" s="20">
        <v>1871</v>
      </c>
      <c r="C80" s="20">
        <v>2096</v>
      </c>
      <c r="D80" s="23">
        <f t="shared" si="39"/>
        <v>-0.10734732824427481</v>
      </c>
    </row>
    <row r="81" spans="1:4" s="25" customFormat="1" x14ac:dyDescent="0.2">
      <c r="A81" s="14" t="s">
        <v>13</v>
      </c>
      <c r="B81" s="66"/>
      <c r="C81" s="66"/>
      <c r="D81" s="69"/>
    </row>
    <row r="82" spans="1:4" s="25" customFormat="1" x14ac:dyDescent="0.2">
      <c r="A82" s="5" t="s">
        <v>11</v>
      </c>
      <c r="B82" s="20">
        <v>19241</v>
      </c>
      <c r="C82" s="20">
        <v>19269</v>
      </c>
      <c r="D82" s="23">
        <f t="shared" ref="D82:D87" si="41">(B82 - C82)/C82</f>
        <v>-1.4531112149047693E-3</v>
      </c>
    </row>
    <row r="83" spans="1:4" s="25" customFormat="1" x14ac:dyDescent="0.2">
      <c r="A83" s="5" t="s">
        <v>12</v>
      </c>
      <c r="B83" s="20">
        <v>20981</v>
      </c>
      <c r="C83" s="20">
        <v>20838</v>
      </c>
      <c r="D83" s="23">
        <f t="shared" si="41"/>
        <v>6.862462808330934E-3</v>
      </c>
    </row>
    <row r="84" spans="1:4" s="25" customFormat="1" x14ac:dyDescent="0.2">
      <c r="A84" s="6" t="s">
        <v>34</v>
      </c>
      <c r="B84" s="66"/>
      <c r="C84" s="66"/>
      <c r="D84" s="13"/>
    </row>
    <row r="85" spans="1:4" s="25" customFormat="1" x14ac:dyDescent="0.2">
      <c r="A85" s="5" t="s">
        <v>14</v>
      </c>
      <c r="B85" s="20">
        <v>27355</v>
      </c>
      <c r="C85" s="20">
        <v>28221</v>
      </c>
      <c r="D85" s="23">
        <f t="shared" si="41"/>
        <v>-3.0686368307288898E-2</v>
      </c>
    </row>
    <row r="86" spans="1:4" s="25" customFormat="1" x14ac:dyDescent="0.2">
      <c r="A86" s="5" t="s">
        <v>15</v>
      </c>
      <c r="B86" s="20">
        <v>7772</v>
      </c>
      <c r="C86" s="20">
        <v>7536</v>
      </c>
      <c r="D86" s="23">
        <f t="shared" si="41"/>
        <v>3.1316348195329087E-2</v>
      </c>
    </row>
    <row r="87" spans="1:4" s="25" customFormat="1" x14ac:dyDescent="0.2">
      <c r="A87" s="5" t="s">
        <v>10</v>
      </c>
      <c r="B87" s="20">
        <v>5095</v>
      </c>
      <c r="C87" s="20">
        <v>4350</v>
      </c>
      <c r="D87" s="23">
        <f t="shared" si="41"/>
        <v>0.17126436781609194</v>
      </c>
    </row>
    <row r="88" spans="1:4" s="25" customFormat="1" x14ac:dyDescent="0.2"/>
  </sheetData>
  <mergeCells count="7">
    <mergeCell ref="F73:G73"/>
    <mergeCell ref="F71:G71"/>
    <mergeCell ref="A10:M10"/>
    <mergeCell ref="A31:M31"/>
    <mergeCell ref="F69:G69"/>
    <mergeCell ref="F70:G70"/>
    <mergeCell ref="F72:G72"/>
  </mergeCells>
  <pageMargins left="0.25" right="0.25" top="0.58937499999999998" bottom="0.75" header="0.3" footer="0.3"/>
  <pageSetup scale="80" fitToHeight="0" orientation="landscape" r:id="rId1"/>
  <headerFooter differentOddEven="1">
    <oddHeader>&amp;C&amp;"Arial,Bold"&amp;14Autumn 2013 UW Seattle ICORA Admissions Report (as of 6/18/2013)</oddHeader>
    <evenHeader>&amp;C&amp;"Arial,Bold"&amp;14Spring 2013 UW Seattle ICORA Enrollment Report</evenHeader>
  </headerFooter>
  <rowBreaks count="1" manualBreakCount="1">
    <brk id="5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view="pageLayout" zoomScaleNormal="100" workbookViewId="0">
      <selection activeCell="G76" sqref="G76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76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">
      <c r="A2" s="31"/>
      <c r="B2" s="32" t="s">
        <v>46</v>
      </c>
      <c r="C2" s="32" t="s">
        <v>42</v>
      </c>
      <c r="D2" s="32"/>
      <c r="E2" s="32" t="s">
        <v>46</v>
      </c>
      <c r="F2" s="32" t="s">
        <v>42</v>
      </c>
      <c r="G2" s="32"/>
      <c r="H2" s="32" t="s">
        <v>46</v>
      </c>
      <c r="I2" s="32" t="s">
        <v>42</v>
      </c>
      <c r="J2" s="33"/>
      <c r="K2" s="32" t="s">
        <v>46</v>
      </c>
      <c r="L2" s="32" t="s">
        <v>42</v>
      </c>
      <c r="M2" s="32"/>
    </row>
    <row r="3" spans="1:13" x14ac:dyDescent="0.2">
      <c r="A3" s="34"/>
      <c r="B3" s="35" t="s">
        <v>20</v>
      </c>
      <c r="C3" s="35" t="s">
        <v>20</v>
      </c>
      <c r="D3" s="31" t="s">
        <v>2</v>
      </c>
      <c r="E3" s="35" t="s">
        <v>0</v>
      </c>
      <c r="F3" s="35" t="s">
        <v>0</v>
      </c>
      <c r="G3" s="31" t="s">
        <v>2</v>
      </c>
      <c r="H3" s="35" t="s">
        <v>1</v>
      </c>
      <c r="I3" s="35" t="s">
        <v>1</v>
      </c>
      <c r="J3" s="31" t="s">
        <v>2</v>
      </c>
      <c r="K3" s="33" t="s">
        <v>19</v>
      </c>
      <c r="L3" s="33" t="s">
        <v>19</v>
      </c>
      <c r="M3" s="36" t="s">
        <v>2</v>
      </c>
    </row>
    <row r="4" spans="1:13" x14ac:dyDescent="0.2">
      <c r="A4" s="37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9"/>
      <c r="L4" s="39"/>
      <c r="M4" s="40"/>
    </row>
    <row r="5" spans="1:13" x14ac:dyDescent="0.2">
      <c r="A5" s="33" t="s">
        <v>3</v>
      </c>
      <c r="B5" s="20">
        <v>1185</v>
      </c>
      <c r="C5" s="20">
        <v>1163</v>
      </c>
      <c r="D5" s="41">
        <f>(B5-C5)/C5</f>
        <v>1.8916595012897677E-2</v>
      </c>
      <c r="E5" s="20">
        <v>1000</v>
      </c>
      <c r="F5" s="67">
        <v>951</v>
      </c>
      <c r="G5" s="41">
        <f>(E5-F5)/F5</f>
        <v>5.152471083070452E-2</v>
      </c>
      <c r="H5" s="67">
        <v>402</v>
      </c>
      <c r="I5" s="67">
        <v>345</v>
      </c>
      <c r="J5" s="41">
        <f>(H5-I5)/I5</f>
        <v>0.16521739130434782</v>
      </c>
      <c r="K5" s="58"/>
      <c r="L5" s="58"/>
      <c r="M5" s="41" t="str">
        <f t="shared" ref="M5:M6" si="0">IF(ISNUMBER(L5),(K5-L5)/L5,"")</f>
        <v/>
      </c>
    </row>
    <row r="6" spans="1:13" x14ac:dyDescent="0.2">
      <c r="A6" s="33" t="s">
        <v>4</v>
      </c>
      <c r="B6" s="20">
        <v>1394</v>
      </c>
      <c r="C6" s="20">
        <v>1312</v>
      </c>
      <c r="D6" s="41">
        <f>(B6-C6)/C6</f>
        <v>6.25E-2</v>
      </c>
      <c r="E6" s="20">
        <v>1057</v>
      </c>
      <c r="F6" s="20">
        <v>1000</v>
      </c>
      <c r="G6" s="41">
        <f>(E6-F6)/F6</f>
        <v>5.7000000000000002E-2</v>
      </c>
      <c r="H6" s="67">
        <v>668</v>
      </c>
      <c r="I6" s="67">
        <v>551</v>
      </c>
      <c r="J6" s="41">
        <f>(H6-I6)/I6</f>
        <v>0.21234119782214156</v>
      </c>
      <c r="K6" s="58"/>
      <c r="L6" s="58"/>
      <c r="M6" s="41" t="str">
        <f t="shared" si="0"/>
        <v/>
      </c>
    </row>
    <row r="7" spans="1:13" x14ac:dyDescent="0.2">
      <c r="A7" s="42"/>
      <c r="B7" s="59"/>
      <c r="C7" s="59"/>
      <c r="D7" s="59"/>
      <c r="E7" s="59"/>
      <c r="F7" s="59"/>
      <c r="G7" s="59"/>
      <c r="H7" s="59"/>
      <c r="I7" s="59"/>
      <c r="J7" s="59"/>
      <c r="K7" s="61"/>
      <c r="L7" s="61"/>
      <c r="M7" s="40"/>
    </row>
    <row r="8" spans="1:13" x14ac:dyDescent="0.2">
      <c r="A8" s="44" t="s">
        <v>5</v>
      </c>
      <c r="B8" s="73">
        <f>SUM(B5:B6)</f>
        <v>2579</v>
      </c>
      <c r="C8" s="73">
        <f>SUM(C5:C6)</f>
        <v>2475</v>
      </c>
      <c r="D8" s="41">
        <f>(B8-C8)/C8</f>
        <v>4.202020202020202E-2</v>
      </c>
      <c r="E8" s="73">
        <f t="shared" ref="E8:F8" si="1">SUM(E5:E6)</f>
        <v>2057</v>
      </c>
      <c r="F8" s="73">
        <f t="shared" si="1"/>
        <v>1951</v>
      </c>
      <c r="G8" s="41">
        <f>(E8-F8)/F8</f>
        <v>5.4331112250128141E-2</v>
      </c>
      <c r="H8" s="73">
        <f t="shared" ref="H8:I8" si="2">SUM(H5:H6)</f>
        <v>1070</v>
      </c>
      <c r="I8" s="73">
        <f t="shared" si="2"/>
        <v>896</v>
      </c>
      <c r="J8" s="41">
        <f>(H8-I8)/I8</f>
        <v>0.19419642857142858</v>
      </c>
      <c r="K8" s="33" t="str">
        <f>IF(ISNUMBER(K5),SUM(K5:K6),"")</f>
        <v/>
      </c>
      <c r="L8" s="33" t="str">
        <f>IF(ISNUMBER(L5),SUM(L5:L6),"")</f>
        <v/>
      </c>
      <c r="M8" s="41" t="str">
        <f t="shared" ref="M8" si="3">IF(ISNUMBER(L8),(K8-L8)/L8,"")</f>
        <v/>
      </c>
    </row>
    <row r="9" spans="1:13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x14ac:dyDescent="0.2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x14ac:dyDescent="0.2">
      <c r="A11" s="31"/>
      <c r="B11" s="32" t="s">
        <v>46</v>
      </c>
      <c r="C11" s="32" t="s">
        <v>42</v>
      </c>
      <c r="D11" s="32"/>
      <c r="E11" s="32" t="s">
        <v>46</v>
      </c>
      <c r="F11" s="32" t="s">
        <v>42</v>
      </c>
      <c r="G11" s="32"/>
      <c r="H11" s="32" t="s">
        <v>46</v>
      </c>
      <c r="I11" s="32" t="s">
        <v>42</v>
      </c>
      <c r="J11" s="33"/>
      <c r="K11" s="32" t="s">
        <v>46</v>
      </c>
      <c r="L11" s="32" t="s">
        <v>42</v>
      </c>
      <c r="M11" s="32"/>
    </row>
    <row r="12" spans="1:13" x14ac:dyDescent="0.2">
      <c r="A12" s="49"/>
      <c r="B12" s="35" t="s">
        <v>20</v>
      </c>
      <c r="C12" s="35" t="s">
        <v>20</v>
      </c>
      <c r="D12" s="31" t="s">
        <v>2</v>
      </c>
      <c r="E12" s="35" t="s">
        <v>0</v>
      </c>
      <c r="F12" s="35" t="s">
        <v>0</v>
      </c>
      <c r="G12" s="31" t="s">
        <v>2</v>
      </c>
      <c r="H12" s="35" t="s">
        <v>1</v>
      </c>
      <c r="I12" s="35" t="s">
        <v>1</v>
      </c>
      <c r="J12" s="31" t="s">
        <v>2</v>
      </c>
      <c r="K12" s="33" t="s">
        <v>19</v>
      </c>
      <c r="L12" s="33" t="s">
        <v>19</v>
      </c>
      <c r="M12" s="36" t="s">
        <v>2</v>
      </c>
    </row>
    <row r="13" spans="1:13" x14ac:dyDescent="0.2">
      <c r="A13" s="37" t="s">
        <v>7</v>
      </c>
      <c r="B13" s="38"/>
      <c r="C13" s="38"/>
      <c r="D13" s="38"/>
      <c r="E13" s="38"/>
      <c r="F13" s="38"/>
      <c r="G13" s="38"/>
      <c r="H13" s="38"/>
      <c r="I13" s="38"/>
      <c r="J13" s="50"/>
      <c r="K13" s="39"/>
      <c r="L13" s="39"/>
      <c r="M13" s="40"/>
    </row>
    <row r="14" spans="1:13" x14ac:dyDescent="0.2">
      <c r="A14" s="4" t="s">
        <v>30</v>
      </c>
      <c r="B14" s="67">
        <v>1</v>
      </c>
      <c r="C14" s="67">
        <v>10</v>
      </c>
      <c r="D14" s="41">
        <f t="shared" ref="D14:D22" si="4">(B14-C14)/C14</f>
        <v>-0.9</v>
      </c>
      <c r="E14" s="67">
        <v>1</v>
      </c>
      <c r="F14" s="67">
        <v>7</v>
      </c>
      <c r="G14" s="41">
        <f t="shared" ref="G14:G22" si="5">(E14-F14)/F14</f>
        <v>-0.8571428571428571</v>
      </c>
      <c r="H14" s="67">
        <v>0</v>
      </c>
      <c r="I14" s="67">
        <v>4</v>
      </c>
      <c r="J14" s="41">
        <f t="shared" ref="J14:J22" si="6">(H14-I14)/I14</f>
        <v>-1</v>
      </c>
      <c r="K14" s="33"/>
      <c r="L14" s="33"/>
      <c r="M14" s="41" t="str">
        <f>IF(ISNUMBER(L14),(K14-L14)/L14,"")</f>
        <v/>
      </c>
    </row>
    <row r="15" spans="1:13" x14ac:dyDescent="0.2">
      <c r="A15" s="4" t="s">
        <v>8</v>
      </c>
      <c r="B15" s="67">
        <v>304</v>
      </c>
      <c r="C15" s="67">
        <v>288</v>
      </c>
      <c r="D15" s="41">
        <f t="shared" si="4"/>
        <v>5.5555555555555552E-2</v>
      </c>
      <c r="E15" s="67">
        <v>277</v>
      </c>
      <c r="F15" s="67">
        <v>262</v>
      </c>
      <c r="G15" s="41">
        <f t="shared" si="5"/>
        <v>5.7251908396946563E-2</v>
      </c>
      <c r="H15" s="67">
        <v>97</v>
      </c>
      <c r="I15" s="67">
        <v>90</v>
      </c>
      <c r="J15" s="41">
        <f t="shared" si="6"/>
        <v>7.7777777777777779E-2</v>
      </c>
      <c r="K15" s="33"/>
      <c r="L15" s="33"/>
      <c r="M15" s="41" t="str">
        <f>IF(ISNUMBER(L15),(K15-L15)/L15,"")</f>
        <v/>
      </c>
    </row>
    <row r="16" spans="1:13" x14ac:dyDescent="0.2">
      <c r="A16" s="4" t="s">
        <v>44</v>
      </c>
      <c r="B16" s="67">
        <v>53</v>
      </c>
      <c r="C16" s="67">
        <v>61</v>
      </c>
      <c r="D16" s="41">
        <f t="shared" si="4"/>
        <v>-0.13114754098360656</v>
      </c>
      <c r="E16" s="67">
        <v>41</v>
      </c>
      <c r="F16" s="67">
        <v>47</v>
      </c>
      <c r="G16" s="41">
        <f t="shared" si="5"/>
        <v>-0.1276595744680851</v>
      </c>
      <c r="H16" s="67">
        <v>11</v>
      </c>
      <c r="I16" s="67">
        <v>18</v>
      </c>
      <c r="J16" s="41">
        <f t="shared" si="6"/>
        <v>-0.3888888888888889</v>
      </c>
      <c r="K16" s="33"/>
      <c r="L16" s="33"/>
      <c r="M16" s="41" t="str">
        <f t="shared" ref="M16:M29" si="7">IF(ISNUMBER(L16),(K16-L16)/L16,"")</f>
        <v/>
      </c>
    </row>
    <row r="17" spans="1:13" x14ac:dyDescent="0.2">
      <c r="A17" s="5" t="s">
        <v>31</v>
      </c>
      <c r="B17" s="67">
        <v>39</v>
      </c>
      <c r="C17" s="67">
        <v>20</v>
      </c>
      <c r="D17" s="41">
        <f t="shared" si="4"/>
        <v>0.95</v>
      </c>
      <c r="E17" s="67">
        <v>33</v>
      </c>
      <c r="F17" s="67">
        <v>13</v>
      </c>
      <c r="G17" s="41">
        <f t="shared" si="5"/>
        <v>1.5384615384615385</v>
      </c>
      <c r="H17" s="67">
        <v>15</v>
      </c>
      <c r="I17" s="67">
        <v>6</v>
      </c>
      <c r="J17" s="41">
        <f t="shared" si="6"/>
        <v>1.5</v>
      </c>
      <c r="K17" s="33"/>
      <c r="L17" s="36"/>
      <c r="M17" s="41" t="str">
        <f t="shared" si="7"/>
        <v/>
      </c>
    </row>
    <row r="18" spans="1:13" x14ac:dyDescent="0.2">
      <c r="A18" s="5" t="s">
        <v>32</v>
      </c>
      <c r="B18" s="67">
        <v>44</v>
      </c>
      <c r="C18" s="67">
        <v>133</v>
      </c>
      <c r="D18" s="41">
        <f t="shared" si="4"/>
        <v>-0.66917293233082709</v>
      </c>
      <c r="E18" s="67">
        <v>41</v>
      </c>
      <c r="F18" s="67">
        <v>120</v>
      </c>
      <c r="G18" s="41">
        <f t="shared" si="5"/>
        <v>-0.65833333333333333</v>
      </c>
      <c r="H18" s="67">
        <v>15</v>
      </c>
      <c r="I18" s="67">
        <v>59</v>
      </c>
      <c r="J18" s="41">
        <f t="shared" si="6"/>
        <v>-0.74576271186440679</v>
      </c>
      <c r="K18" s="33"/>
      <c r="L18" s="33"/>
      <c r="M18" s="41" t="str">
        <f t="shared" si="7"/>
        <v/>
      </c>
    </row>
    <row r="19" spans="1:13" x14ac:dyDescent="0.2">
      <c r="A19" s="5" t="s">
        <v>33</v>
      </c>
      <c r="B19" s="67">
        <v>42</v>
      </c>
      <c r="C19" s="67">
        <v>25</v>
      </c>
      <c r="D19" s="41">
        <f t="shared" si="4"/>
        <v>0.68</v>
      </c>
      <c r="E19" s="67">
        <v>36</v>
      </c>
      <c r="F19" s="67">
        <v>22</v>
      </c>
      <c r="G19" s="41">
        <f t="shared" si="5"/>
        <v>0.63636363636363635</v>
      </c>
      <c r="H19" s="67">
        <v>10</v>
      </c>
      <c r="I19" s="67">
        <v>7</v>
      </c>
      <c r="J19" s="41">
        <f t="shared" si="6"/>
        <v>0.42857142857142855</v>
      </c>
      <c r="K19" s="33"/>
      <c r="L19" s="33"/>
      <c r="M19" s="41" t="str">
        <f t="shared" si="7"/>
        <v/>
      </c>
    </row>
    <row r="20" spans="1:13" x14ac:dyDescent="0.2">
      <c r="A20" s="5" t="s">
        <v>9</v>
      </c>
      <c r="B20" s="33">
        <v>218</v>
      </c>
      <c r="C20" s="33">
        <v>147</v>
      </c>
      <c r="D20" s="41">
        <f t="shared" si="4"/>
        <v>0.48299319727891155</v>
      </c>
      <c r="E20" s="33">
        <v>173</v>
      </c>
      <c r="F20" s="33">
        <v>121</v>
      </c>
      <c r="G20" s="41">
        <f t="shared" si="5"/>
        <v>0.42975206611570249</v>
      </c>
      <c r="H20" s="33">
        <v>69</v>
      </c>
      <c r="I20" s="33">
        <v>40</v>
      </c>
      <c r="J20" s="41">
        <f t="shared" si="6"/>
        <v>0.72499999999999998</v>
      </c>
      <c r="K20" s="33"/>
      <c r="L20" s="33"/>
      <c r="M20" s="41" t="str">
        <f t="shared" si="7"/>
        <v/>
      </c>
    </row>
    <row r="21" spans="1:13" x14ac:dyDescent="0.2">
      <c r="A21" s="5" t="s">
        <v>10</v>
      </c>
      <c r="B21" s="67">
        <v>54</v>
      </c>
      <c r="C21" s="67">
        <v>72</v>
      </c>
      <c r="D21" s="41">
        <f t="shared" si="4"/>
        <v>-0.25</v>
      </c>
      <c r="E21" s="67">
        <v>36</v>
      </c>
      <c r="F21" s="33">
        <v>38</v>
      </c>
      <c r="G21" s="41">
        <f t="shared" si="5"/>
        <v>-5.2631578947368418E-2</v>
      </c>
      <c r="H21" s="33">
        <v>10</v>
      </c>
      <c r="I21" s="33">
        <v>7</v>
      </c>
      <c r="J21" s="41">
        <f t="shared" si="6"/>
        <v>0.42857142857142855</v>
      </c>
      <c r="K21" s="33"/>
      <c r="L21" s="33"/>
      <c r="M21" s="41" t="str">
        <f t="shared" si="7"/>
        <v/>
      </c>
    </row>
    <row r="22" spans="1:13" x14ac:dyDescent="0.2">
      <c r="A22" s="5" t="s">
        <v>41</v>
      </c>
      <c r="B22" s="67">
        <v>430</v>
      </c>
      <c r="C22" s="67">
        <v>407</v>
      </c>
      <c r="D22" s="41">
        <f t="shared" si="4"/>
        <v>5.6511056511056514E-2</v>
      </c>
      <c r="E22" s="67">
        <v>362</v>
      </c>
      <c r="F22" s="33">
        <v>321</v>
      </c>
      <c r="G22" s="41">
        <f t="shared" si="5"/>
        <v>0.1277258566978193</v>
      </c>
      <c r="H22" s="33">
        <v>175</v>
      </c>
      <c r="I22" s="33">
        <v>114</v>
      </c>
      <c r="J22" s="41">
        <f t="shared" si="6"/>
        <v>0.53508771929824561</v>
      </c>
      <c r="K22" s="33"/>
      <c r="L22" s="33"/>
      <c r="M22" s="41" t="str">
        <f t="shared" si="7"/>
        <v/>
      </c>
    </row>
    <row r="23" spans="1:13" x14ac:dyDescent="0.2">
      <c r="A23" s="51" t="s">
        <v>13</v>
      </c>
      <c r="B23" s="63"/>
      <c r="C23" s="63"/>
      <c r="D23" s="63"/>
      <c r="E23" s="63"/>
      <c r="F23" s="63"/>
      <c r="G23" s="63"/>
      <c r="H23" s="63"/>
      <c r="I23" s="63"/>
      <c r="J23" s="60"/>
      <c r="K23" s="39"/>
      <c r="L23" s="39"/>
      <c r="M23" s="40"/>
    </row>
    <row r="24" spans="1:13" x14ac:dyDescent="0.2">
      <c r="A24" s="36" t="s">
        <v>12</v>
      </c>
      <c r="B24" s="33">
        <v>683</v>
      </c>
      <c r="C24" s="33">
        <v>668</v>
      </c>
      <c r="D24" s="41">
        <f t="shared" ref="D24:D25" si="8">(B24-C24)/C24</f>
        <v>2.2455089820359281E-2</v>
      </c>
      <c r="E24" s="33">
        <v>593</v>
      </c>
      <c r="F24" s="33">
        <v>548</v>
      </c>
      <c r="G24" s="41">
        <f t="shared" ref="G24:G25" si="9">(E24-F24)/F24</f>
        <v>8.211678832116788E-2</v>
      </c>
      <c r="H24" s="33">
        <v>227</v>
      </c>
      <c r="I24" s="33">
        <v>192</v>
      </c>
      <c r="J24" s="41">
        <f t="shared" ref="J24:J25" si="10">(H24-I24)/I24</f>
        <v>0.18229166666666666</v>
      </c>
      <c r="K24" s="33"/>
      <c r="L24" s="33"/>
      <c r="M24" s="41" t="str">
        <f t="shared" si="7"/>
        <v/>
      </c>
    </row>
    <row r="25" spans="1:13" x14ac:dyDescent="0.2">
      <c r="A25" s="36" t="s">
        <v>11</v>
      </c>
      <c r="B25" s="33">
        <v>502</v>
      </c>
      <c r="C25" s="33">
        <v>495</v>
      </c>
      <c r="D25" s="41">
        <f t="shared" si="8"/>
        <v>1.4141414141414142E-2</v>
      </c>
      <c r="E25" s="33">
        <v>407</v>
      </c>
      <c r="F25" s="33">
        <v>403</v>
      </c>
      <c r="G25" s="41">
        <f t="shared" si="9"/>
        <v>9.9255583126550868E-3</v>
      </c>
      <c r="H25" s="33">
        <v>175</v>
      </c>
      <c r="I25" s="33">
        <v>153</v>
      </c>
      <c r="J25" s="41">
        <f t="shared" si="10"/>
        <v>0.1437908496732026</v>
      </c>
      <c r="K25" s="33"/>
      <c r="L25" s="33"/>
      <c r="M25" s="41" t="str">
        <f t="shared" si="7"/>
        <v/>
      </c>
    </row>
    <row r="26" spans="1:13" x14ac:dyDescent="0.2">
      <c r="A26" s="53" t="s">
        <v>34</v>
      </c>
      <c r="B26" s="63"/>
      <c r="C26" s="63"/>
      <c r="D26" s="63"/>
      <c r="E26" s="63"/>
      <c r="F26" s="63"/>
      <c r="G26" s="63"/>
      <c r="H26" s="63"/>
      <c r="I26" s="62"/>
      <c r="J26" s="62"/>
      <c r="K26" s="39"/>
      <c r="L26" s="39"/>
      <c r="M26" s="40"/>
    </row>
    <row r="27" spans="1:13" x14ac:dyDescent="0.2">
      <c r="A27" s="36" t="s">
        <v>14</v>
      </c>
      <c r="B27" s="33">
        <v>923</v>
      </c>
      <c r="C27" s="33">
        <v>926</v>
      </c>
      <c r="D27" s="41">
        <f t="shared" ref="D27:D29" si="11">(B27-C27)/C27</f>
        <v>-3.2397408207343412E-3</v>
      </c>
      <c r="E27" s="33">
        <v>796</v>
      </c>
      <c r="F27" s="33">
        <v>792</v>
      </c>
      <c r="G27" s="41">
        <f t="shared" ref="G27:G29" si="12">(E27-F27)/F27</f>
        <v>5.0505050505050509E-3</v>
      </c>
      <c r="H27" s="33">
        <v>344</v>
      </c>
      <c r="I27" s="33">
        <v>325</v>
      </c>
      <c r="J27" s="41">
        <f t="shared" ref="J27:J29" si="13">(H27-I27)/I27</f>
        <v>5.8461538461538461E-2</v>
      </c>
      <c r="K27" s="33"/>
      <c r="L27" s="33"/>
      <c r="M27" s="41" t="str">
        <f t="shared" si="7"/>
        <v/>
      </c>
    </row>
    <row r="28" spans="1:13" x14ac:dyDescent="0.2">
      <c r="A28" s="36" t="s">
        <v>15</v>
      </c>
      <c r="B28" s="33">
        <v>208</v>
      </c>
      <c r="C28" s="33">
        <v>165</v>
      </c>
      <c r="D28" s="41">
        <f t="shared" si="11"/>
        <v>0.26060606060606062</v>
      </c>
      <c r="E28" s="33">
        <v>168</v>
      </c>
      <c r="F28" s="33">
        <v>121</v>
      </c>
      <c r="G28" s="41">
        <f t="shared" si="12"/>
        <v>0.38842975206611569</v>
      </c>
      <c r="H28" s="33">
        <v>48</v>
      </c>
      <c r="I28" s="33">
        <v>13</v>
      </c>
      <c r="J28" s="41">
        <f t="shared" si="13"/>
        <v>2.6923076923076925</v>
      </c>
      <c r="K28" s="33"/>
      <c r="L28" s="33"/>
      <c r="M28" s="41" t="str">
        <f t="shared" si="7"/>
        <v/>
      </c>
    </row>
    <row r="29" spans="1:13" x14ac:dyDescent="0.2">
      <c r="A29" s="36" t="s">
        <v>10</v>
      </c>
      <c r="B29" s="33">
        <v>54</v>
      </c>
      <c r="C29" s="33">
        <v>72</v>
      </c>
      <c r="D29" s="41">
        <f t="shared" si="11"/>
        <v>-0.25</v>
      </c>
      <c r="E29" s="33">
        <v>36</v>
      </c>
      <c r="F29" s="33">
        <v>38</v>
      </c>
      <c r="G29" s="41">
        <f t="shared" si="12"/>
        <v>-5.2631578947368418E-2</v>
      </c>
      <c r="H29" s="33">
        <v>10</v>
      </c>
      <c r="I29" s="33">
        <v>7</v>
      </c>
      <c r="J29" s="41">
        <f t="shared" si="13"/>
        <v>0.42857142857142855</v>
      </c>
      <c r="K29" s="33"/>
      <c r="L29" s="33"/>
      <c r="M29" s="41" t="str">
        <f t="shared" si="7"/>
        <v/>
      </c>
    </row>
    <row r="30" spans="1:13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x14ac:dyDescent="0.2">
      <c r="A31" s="80" t="s">
        <v>43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x14ac:dyDescent="0.2">
      <c r="A32" s="31"/>
      <c r="B32" s="32" t="s">
        <v>46</v>
      </c>
      <c r="C32" s="32" t="s">
        <v>42</v>
      </c>
      <c r="D32" s="32"/>
      <c r="E32" s="32" t="s">
        <v>46</v>
      </c>
      <c r="F32" s="32" t="s">
        <v>42</v>
      </c>
      <c r="G32" s="32"/>
      <c r="H32" s="32" t="s">
        <v>46</v>
      </c>
      <c r="I32" s="32" t="s">
        <v>42</v>
      </c>
      <c r="J32" s="33"/>
      <c r="K32" s="32" t="s">
        <v>46</v>
      </c>
      <c r="L32" s="32" t="s">
        <v>42</v>
      </c>
      <c r="M32" s="32"/>
    </row>
    <row r="33" spans="1:13" x14ac:dyDescent="0.2">
      <c r="A33" s="49"/>
      <c r="B33" s="35" t="s">
        <v>20</v>
      </c>
      <c r="C33" s="35" t="s">
        <v>20</v>
      </c>
      <c r="D33" s="31" t="s">
        <v>2</v>
      </c>
      <c r="E33" s="35" t="s">
        <v>0</v>
      </c>
      <c r="F33" s="35" t="s">
        <v>0</v>
      </c>
      <c r="G33" s="31" t="s">
        <v>2</v>
      </c>
      <c r="H33" s="35" t="s">
        <v>1</v>
      </c>
      <c r="I33" s="35" t="s">
        <v>1</v>
      </c>
      <c r="J33" s="31" t="s">
        <v>2</v>
      </c>
      <c r="K33" s="33" t="s">
        <v>19</v>
      </c>
      <c r="L33" s="33" t="s">
        <v>19</v>
      </c>
      <c r="M33" s="36" t="s">
        <v>2</v>
      </c>
    </row>
    <row r="34" spans="1:13" x14ac:dyDescent="0.2">
      <c r="A34" s="37" t="s">
        <v>7</v>
      </c>
      <c r="B34" s="38"/>
      <c r="C34" s="38"/>
      <c r="D34" s="38"/>
      <c r="E34" s="38"/>
      <c r="F34" s="38"/>
      <c r="G34" s="38"/>
      <c r="H34" s="38"/>
      <c r="I34" s="38"/>
      <c r="J34" s="50"/>
      <c r="K34" s="39"/>
      <c r="L34" s="39"/>
      <c r="M34" s="40"/>
    </row>
    <row r="35" spans="1:13" x14ac:dyDescent="0.2">
      <c r="A35" s="4" t="s">
        <v>30</v>
      </c>
      <c r="B35" s="67">
        <v>17</v>
      </c>
      <c r="C35" s="67">
        <v>14</v>
      </c>
      <c r="D35" s="41">
        <f t="shared" ref="D35:D43" si="14">(B35-C35)/C35</f>
        <v>0.21428571428571427</v>
      </c>
      <c r="E35" s="67">
        <v>15</v>
      </c>
      <c r="F35" s="67">
        <v>10</v>
      </c>
      <c r="G35" s="41">
        <f t="shared" ref="G35:G43" si="15">(E35-F35)/F35</f>
        <v>0.5</v>
      </c>
      <c r="H35" s="67">
        <v>11</v>
      </c>
      <c r="I35" s="67">
        <v>5</v>
      </c>
      <c r="J35" s="41">
        <f t="shared" ref="J35:J43" si="16">(H35-I35)/I35</f>
        <v>1.2</v>
      </c>
      <c r="K35" s="33"/>
      <c r="L35" s="33"/>
      <c r="M35" s="41" t="str">
        <f t="shared" ref="M35:M50" si="17">IF(ISNUMBER(L35),(K35-L35)/L35,"")</f>
        <v/>
      </c>
    </row>
    <row r="36" spans="1:13" x14ac:dyDescent="0.2">
      <c r="A36" s="4" t="s">
        <v>8</v>
      </c>
      <c r="B36" s="67">
        <v>171</v>
      </c>
      <c r="C36" s="67">
        <v>150</v>
      </c>
      <c r="D36" s="41">
        <f t="shared" si="14"/>
        <v>0.14000000000000001</v>
      </c>
      <c r="E36" s="67">
        <v>140</v>
      </c>
      <c r="F36" s="67">
        <v>122</v>
      </c>
      <c r="G36" s="41">
        <f t="shared" si="15"/>
        <v>0.14754098360655737</v>
      </c>
      <c r="H36" s="67">
        <v>78</v>
      </c>
      <c r="I36" s="67">
        <v>60</v>
      </c>
      <c r="J36" s="41">
        <f t="shared" si="16"/>
        <v>0.3</v>
      </c>
      <c r="K36" s="33"/>
      <c r="L36" s="33"/>
      <c r="M36" s="41" t="str">
        <f t="shared" si="17"/>
        <v/>
      </c>
    </row>
    <row r="37" spans="1:13" x14ac:dyDescent="0.2">
      <c r="A37" s="4" t="s">
        <v>44</v>
      </c>
      <c r="B37" s="67">
        <v>117</v>
      </c>
      <c r="C37" s="67">
        <v>97</v>
      </c>
      <c r="D37" s="41">
        <f t="shared" si="14"/>
        <v>0.20618556701030927</v>
      </c>
      <c r="E37" s="67">
        <v>78</v>
      </c>
      <c r="F37" s="67">
        <v>57</v>
      </c>
      <c r="G37" s="41">
        <f t="shared" si="15"/>
        <v>0.36842105263157893</v>
      </c>
      <c r="H37" s="67">
        <v>47</v>
      </c>
      <c r="I37" s="67">
        <v>24</v>
      </c>
      <c r="J37" s="41">
        <f t="shared" si="16"/>
        <v>0.95833333333333337</v>
      </c>
      <c r="K37" s="33"/>
      <c r="L37" s="33"/>
      <c r="M37" s="41" t="str">
        <f t="shared" si="17"/>
        <v/>
      </c>
    </row>
    <row r="38" spans="1:13" x14ac:dyDescent="0.2">
      <c r="A38" s="5" t="s">
        <v>31</v>
      </c>
      <c r="B38" s="67">
        <v>14</v>
      </c>
      <c r="C38" s="67">
        <v>18</v>
      </c>
      <c r="D38" s="41">
        <f t="shared" si="14"/>
        <v>-0.22222222222222221</v>
      </c>
      <c r="E38" s="67">
        <v>11</v>
      </c>
      <c r="F38" s="67">
        <v>12</v>
      </c>
      <c r="G38" s="41">
        <f t="shared" si="15"/>
        <v>-8.3333333333333329E-2</v>
      </c>
      <c r="H38" s="67">
        <v>8</v>
      </c>
      <c r="I38" s="67">
        <v>3</v>
      </c>
      <c r="J38" s="41">
        <f t="shared" si="16"/>
        <v>1.6666666666666667</v>
      </c>
      <c r="K38" s="36"/>
      <c r="L38" s="36"/>
      <c r="M38" s="41" t="str">
        <f t="shared" si="17"/>
        <v/>
      </c>
    </row>
    <row r="39" spans="1:13" x14ac:dyDescent="0.2">
      <c r="A39" s="5" t="s">
        <v>32</v>
      </c>
      <c r="B39" s="67">
        <v>705</v>
      </c>
      <c r="C39" s="67">
        <v>695</v>
      </c>
      <c r="D39" s="41">
        <f t="shared" si="14"/>
        <v>1.4388489208633094E-2</v>
      </c>
      <c r="E39" s="67">
        <v>543</v>
      </c>
      <c r="F39" s="67">
        <v>553</v>
      </c>
      <c r="G39" s="41">
        <f t="shared" si="15"/>
        <v>-1.8083182640144666E-2</v>
      </c>
      <c r="H39" s="67">
        <v>372</v>
      </c>
      <c r="I39" s="67">
        <v>338</v>
      </c>
      <c r="J39" s="41">
        <f t="shared" si="16"/>
        <v>0.10059171597633136</v>
      </c>
      <c r="K39" s="33"/>
      <c r="L39" s="33"/>
      <c r="M39" s="41" t="str">
        <f t="shared" si="17"/>
        <v/>
      </c>
    </row>
    <row r="40" spans="1:13" x14ac:dyDescent="0.2">
      <c r="A40" s="5" t="s">
        <v>33</v>
      </c>
      <c r="B40" s="67">
        <v>96</v>
      </c>
      <c r="C40" s="67">
        <v>89</v>
      </c>
      <c r="D40" s="41">
        <f t="shared" si="14"/>
        <v>7.8651685393258425E-2</v>
      </c>
      <c r="E40" s="67">
        <v>68</v>
      </c>
      <c r="F40" s="67">
        <v>67</v>
      </c>
      <c r="G40" s="41">
        <f t="shared" si="15"/>
        <v>1.4925373134328358E-2</v>
      </c>
      <c r="H40" s="67">
        <v>43</v>
      </c>
      <c r="I40" s="67">
        <v>38</v>
      </c>
      <c r="J40" s="41">
        <f t="shared" si="16"/>
        <v>0.13157894736842105</v>
      </c>
      <c r="K40" s="33"/>
      <c r="L40" s="33"/>
      <c r="M40" s="41" t="str">
        <f t="shared" si="17"/>
        <v/>
      </c>
    </row>
    <row r="41" spans="1:13" x14ac:dyDescent="0.2">
      <c r="A41" s="5" t="s">
        <v>9</v>
      </c>
      <c r="B41" s="33">
        <v>121</v>
      </c>
      <c r="C41" s="33">
        <v>110</v>
      </c>
      <c r="D41" s="41">
        <f t="shared" si="14"/>
        <v>0.1</v>
      </c>
      <c r="E41" s="33">
        <v>80</v>
      </c>
      <c r="F41" s="33">
        <v>80</v>
      </c>
      <c r="G41" s="41">
        <f t="shared" si="15"/>
        <v>0</v>
      </c>
      <c r="H41" s="33">
        <v>43</v>
      </c>
      <c r="I41" s="33">
        <v>43</v>
      </c>
      <c r="J41" s="41">
        <f t="shared" si="16"/>
        <v>0</v>
      </c>
      <c r="K41" s="33"/>
      <c r="L41" s="33"/>
      <c r="M41" s="41" t="str">
        <f t="shared" si="17"/>
        <v/>
      </c>
    </row>
    <row r="42" spans="1:13" x14ac:dyDescent="0.2">
      <c r="A42" s="5" t="s">
        <v>10</v>
      </c>
      <c r="B42" s="67">
        <v>130</v>
      </c>
      <c r="C42" s="67">
        <v>105</v>
      </c>
      <c r="D42" s="41">
        <f t="shared" si="14"/>
        <v>0.23809523809523808</v>
      </c>
      <c r="E42" s="33">
        <v>104</v>
      </c>
      <c r="F42" s="33">
        <v>72</v>
      </c>
      <c r="G42" s="41">
        <f t="shared" si="15"/>
        <v>0.44444444444444442</v>
      </c>
      <c r="H42" s="33">
        <v>54</v>
      </c>
      <c r="I42" s="33">
        <v>24</v>
      </c>
      <c r="J42" s="41">
        <f t="shared" si="16"/>
        <v>1.25</v>
      </c>
      <c r="K42" s="33"/>
      <c r="L42" s="33"/>
      <c r="M42" s="41" t="str">
        <f t="shared" si="17"/>
        <v/>
      </c>
    </row>
    <row r="43" spans="1:13" x14ac:dyDescent="0.2">
      <c r="A43" s="5" t="s">
        <v>41</v>
      </c>
      <c r="B43" s="67">
        <v>23</v>
      </c>
      <c r="C43" s="67">
        <v>34</v>
      </c>
      <c r="D43" s="41">
        <f t="shared" si="14"/>
        <v>-0.3235294117647059</v>
      </c>
      <c r="E43" s="33">
        <v>18</v>
      </c>
      <c r="F43" s="33">
        <v>27</v>
      </c>
      <c r="G43" s="41">
        <f t="shared" si="15"/>
        <v>-0.33333333333333331</v>
      </c>
      <c r="H43" s="33">
        <v>12</v>
      </c>
      <c r="I43" s="33">
        <v>16</v>
      </c>
      <c r="J43" s="41">
        <f t="shared" si="16"/>
        <v>-0.25</v>
      </c>
      <c r="K43" s="33"/>
      <c r="L43" s="33"/>
      <c r="M43" s="41" t="str">
        <f t="shared" si="17"/>
        <v/>
      </c>
    </row>
    <row r="44" spans="1:13" x14ac:dyDescent="0.2">
      <c r="A44" s="51" t="s">
        <v>13</v>
      </c>
      <c r="B44" s="63"/>
      <c r="C44" s="63"/>
      <c r="D44" s="63"/>
      <c r="E44" s="63"/>
      <c r="F44" s="63"/>
      <c r="G44" s="63"/>
      <c r="H44" s="63"/>
      <c r="I44" s="60"/>
      <c r="J44" s="60"/>
      <c r="K44" s="39"/>
      <c r="L44" s="39"/>
      <c r="M44" s="40"/>
    </row>
    <row r="45" spans="1:13" x14ac:dyDescent="0.2">
      <c r="A45" s="36" t="s">
        <v>12</v>
      </c>
      <c r="B45" s="33">
        <v>800</v>
      </c>
      <c r="C45" s="33">
        <v>714</v>
      </c>
      <c r="D45" s="41">
        <f t="shared" ref="D45:D46" si="18">(B45-C45)/C45</f>
        <v>0.12044817927170869</v>
      </c>
      <c r="E45" s="33">
        <v>615</v>
      </c>
      <c r="F45" s="33">
        <v>558</v>
      </c>
      <c r="G45" s="41">
        <f t="shared" ref="G45:G46" si="19">(E45-F45)/F45</f>
        <v>0.10215053763440861</v>
      </c>
      <c r="H45" s="33">
        <v>386</v>
      </c>
      <c r="I45" s="33">
        <v>315</v>
      </c>
      <c r="J45" s="41">
        <f t="shared" ref="J45:J46" si="20">(H45-I45)/I45</f>
        <v>0.2253968253968254</v>
      </c>
      <c r="K45" s="33"/>
      <c r="L45" s="33"/>
      <c r="M45" s="41" t="str">
        <f t="shared" si="17"/>
        <v/>
      </c>
    </row>
    <row r="46" spans="1:13" x14ac:dyDescent="0.2">
      <c r="A46" s="36" t="s">
        <v>11</v>
      </c>
      <c r="B46" s="33">
        <v>594</v>
      </c>
      <c r="C46" s="33">
        <v>598</v>
      </c>
      <c r="D46" s="41">
        <f t="shared" si="18"/>
        <v>-6.688963210702341E-3</v>
      </c>
      <c r="E46" s="33">
        <v>442</v>
      </c>
      <c r="F46" s="33">
        <v>442</v>
      </c>
      <c r="G46" s="41">
        <f t="shared" si="19"/>
        <v>0</v>
      </c>
      <c r="H46" s="33">
        <v>282</v>
      </c>
      <c r="I46" s="33">
        <v>236</v>
      </c>
      <c r="J46" s="41">
        <f t="shared" si="20"/>
        <v>0.19491525423728814</v>
      </c>
      <c r="K46" s="33"/>
      <c r="L46" s="33"/>
      <c r="M46" s="41" t="str">
        <f t="shared" si="17"/>
        <v/>
      </c>
    </row>
    <row r="47" spans="1:13" x14ac:dyDescent="0.2">
      <c r="A47" s="53" t="s">
        <v>34</v>
      </c>
      <c r="B47" s="63"/>
      <c r="C47" s="63"/>
      <c r="D47" s="63"/>
      <c r="E47" s="63"/>
      <c r="F47" s="63"/>
      <c r="G47" s="63"/>
      <c r="H47" s="63"/>
      <c r="I47" s="62"/>
      <c r="J47" s="62"/>
      <c r="K47" s="39"/>
      <c r="L47" s="39"/>
      <c r="M47" s="40"/>
    </row>
    <row r="48" spans="1:13" x14ac:dyDescent="0.2">
      <c r="A48" s="36" t="s">
        <v>14</v>
      </c>
      <c r="B48" s="58">
        <v>1032</v>
      </c>
      <c r="C48" s="58">
        <v>1047</v>
      </c>
      <c r="D48" s="41">
        <f t="shared" ref="D48:D50" si="21">(B48-C48)/C48</f>
        <v>-1.4326647564469915E-2</v>
      </c>
      <c r="E48" s="33">
        <v>798</v>
      </c>
      <c r="F48" s="58">
        <v>827</v>
      </c>
      <c r="G48" s="41">
        <f t="shared" ref="G48:G50" si="22">(E48-F48)/F48</f>
        <v>-3.5066505441354291E-2</v>
      </c>
      <c r="H48" s="33">
        <v>530</v>
      </c>
      <c r="I48" s="33">
        <v>493</v>
      </c>
      <c r="J48" s="41">
        <f t="shared" ref="J48:J50" si="23">(H48-I48)/I48</f>
        <v>7.5050709939148072E-2</v>
      </c>
      <c r="K48" s="33"/>
      <c r="L48" s="33"/>
      <c r="M48" s="41" t="str">
        <f t="shared" si="17"/>
        <v/>
      </c>
    </row>
    <row r="49" spans="1:13" x14ac:dyDescent="0.2">
      <c r="A49" s="36" t="s">
        <v>15</v>
      </c>
      <c r="B49" s="33">
        <v>232</v>
      </c>
      <c r="C49" s="33">
        <v>160</v>
      </c>
      <c r="D49" s="41">
        <f t="shared" si="21"/>
        <v>0.45</v>
      </c>
      <c r="E49" s="33">
        <v>155</v>
      </c>
      <c r="F49" s="33">
        <v>101</v>
      </c>
      <c r="G49" s="41">
        <f t="shared" si="22"/>
        <v>0.53465346534653468</v>
      </c>
      <c r="H49" s="33">
        <v>84</v>
      </c>
      <c r="I49" s="33">
        <v>34</v>
      </c>
      <c r="J49" s="41">
        <f t="shared" si="23"/>
        <v>1.4705882352941178</v>
      </c>
      <c r="K49" s="33"/>
      <c r="L49" s="33"/>
      <c r="M49" s="41" t="str">
        <f t="shared" si="17"/>
        <v/>
      </c>
    </row>
    <row r="50" spans="1:13" x14ac:dyDescent="0.2">
      <c r="A50" s="36" t="s">
        <v>10</v>
      </c>
      <c r="B50" s="33">
        <v>130</v>
      </c>
      <c r="C50" s="33">
        <v>105</v>
      </c>
      <c r="D50" s="41">
        <f t="shared" si="21"/>
        <v>0.23809523809523808</v>
      </c>
      <c r="E50" s="33">
        <v>104</v>
      </c>
      <c r="F50" s="33">
        <v>72</v>
      </c>
      <c r="G50" s="41">
        <f t="shared" si="22"/>
        <v>0.44444444444444442</v>
      </c>
      <c r="H50" s="33">
        <v>54</v>
      </c>
      <c r="I50" s="33">
        <v>24</v>
      </c>
      <c r="J50" s="41">
        <f t="shared" si="23"/>
        <v>1.25</v>
      </c>
      <c r="K50" s="33"/>
      <c r="L50" s="33"/>
      <c r="M50" s="41" t="str">
        <f t="shared" si="17"/>
        <v/>
      </c>
    </row>
    <row r="51" spans="1:13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5"/>
      <c r="L51" s="25"/>
      <c r="M51" s="25"/>
    </row>
    <row r="52" spans="1:13" x14ac:dyDescent="0.2">
      <c r="A52" s="77" t="s">
        <v>18</v>
      </c>
      <c r="B52" s="15"/>
      <c r="C52" s="15"/>
      <c r="D52" s="15"/>
      <c r="E52" s="15"/>
      <c r="F52" s="15"/>
      <c r="G52" s="15"/>
      <c r="H52" s="15"/>
      <c r="I52" s="15"/>
      <c r="J52" s="15"/>
      <c r="K52" s="1"/>
      <c r="L52" s="1"/>
      <c r="M52" s="1"/>
    </row>
    <row r="53" spans="1:13" x14ac:dyDescent="0.2">
      <c r="A53" s="2"/>
      <c r="B53" s="3" t="s">
        <v>47</v>
      </c>
      <c r="C53" s="3" t="s">
        <v>48</v>
      </c>
      <c r="D53" s="65"/>
      <c r="E53" s="3" t="s">
        <v>47</v>
      </c>
      <c r="F53" s="3" t="s">
        <v>48</v>
      </c>
      <c r="G53" s="64"/>
      <c r="H53" s="3" t="s">
        <v>47</v>
      </c>
      <c r="I53" s="3" t="s">
        <v>48</v>
      </c>
      <c r="J53" s="64"/>
      <c r="K53" s="3" t="s">
        <v>47</v>
      </c>
      <c r="L53" s="3" t="s">
        <v>48</v>
      </c>
      <c r="M53" s="64"/>
    </row>
    <row r="54" spans="1:13" ht="38.25" x14ac:dyDescent="0.2">
      <c r="A54" s="10"/>
      <c r="B54" s="16" t="s">
        <v>28</v>
      </c>
      <c r="C54" s="16" t="s">
        <v>28</v>
      </c>
      <c r="D54" s="2" t="s">
        <v>2</v>
      </c>
      <c r="E54" s="16" t="s">
        <v>27</v>
      </c>
      <c r="F54" s="16" t="s">
        <v>27</v>
      </c>
      <c r="G54" s="2" t="s">
        <v>2</v>
      </c>
      <c r="H54" s="16" t="s">
        <v>26</v>
      </c>
      <c r="I54" s="16" t="s">
        <v>26</v>
      </c>
      <c r="J54" s="2" t="s">
        <v>2</v>
      </c>
      <c r="K54" s="17" t="s">
        <v>29</v>
      </c>
      <c r="L54" s="17" t="s">
        <v>29</v>
      </c>
      <c r="M54" s="5" t="s">
        <v>2</v>
      </c>
    </row>
    <row r="55" spans="1:13" x14ac:dyDescent="0.2">
      <c r="A55" s="6" t="s">
        <v>6</v>
      </c>
      <c r="B55" s="7"/>
      <c r="C55" s="7"/>
      <c r="D55" s="7"/>
      <c r="E55" s="7"/>
      <c r="F55" s="7"/>
      <c r="G55" s="7"/>
      <c r="H55" s="7"/>
      <c r="I55" s="7"/>
      <c r="J55" s="7"/>
      <c r="K55" s="8"/>
      <c r="L55" s="8"/>
      <c r="M55" s="9"/>
    </row>
    <row r="56" spans="1:13" x14ac:dyDescent="0.2">
      <c r="A56" s="5" t="s">
        <v>3</v>
      </c>
      <c r="B56" s="4">
        <v>282</v>
      </c>
      <c r="C56" s="4">
        <v>193</v>
      </c>
      <c r="D56" s="23">
        <f t="shared" ref="D56:D63" si="24">(B56 - C56)/C56</f>
        <v>0.46113989637305697</v>
      </c>
      <c r="E56" s="4">
        <v>272</v>
      </c>
      <c r="F56" s="4">
        <v>188</v>
      </c>
      <c r="G56" s="23">
        <f t="shared" ref="G56:G63" si="25">(E56 - F56)/F56</f>
        <v>0.44680851063829785</v>
      </c>
      <c r="H56" s="4">
        <v>282</v>
      </c>
      <c r="I56" s="4">
        <v>193</v>
      </c>
      <c r="J56" s="23">
        <f t="shared" ref="J56:J65" si="26">(H56 - I56)/I56</f>
        <v>0.46113989637305697</v>
      </c>
      <c r="K56" s="4">
        <v>9</v>
      </c>
      <c r="L56" s="4">
        <v>2</v>
      </c>
      <c r="M56" s="75">
        <f t="shared" ref="M56:M60" si="27">IF(L56&gt;0,(K56 - L56)/L56,"--")</f>
        <v>3.5</v>
      </c>
    </row>
    <row r="57" spans="1:13" x14ac:dyDescent="0.2">
      <c r="A57" s="5" t="s">
        <v>21</v>
      </c>
      <c r="B57" s="4">
        <v>314</v>
      </c>
      <c r="C57" s="4">
        <v>314</v>
      </c>
      <c r="D57" s="23">
        <f t="shared" si="24"/>
        <v>0</v>
      </c>
      <c r="E57" s="4">
        <v>270</v>
      </c>
      <c r="F57" s="4">
        <v>242</v>
      </c>
      <c r="G57" s="23">
        <f t="shared" si="25"/>
        <v>0.11570247933884298</v>
      </c>
      <c r="H57" s="4">
        <v>314</v>
      </c>
      <c r="I57" s="4">
        <v>314</v>
      </c>
      <c r="J57" s="23">
        <f t="shared" si="26"/>
        <v>0</v>
      </c>
      <c r="K57" s="4">
        <v>13</v>
      </c>
      <c r="L57" s="4">
        <v>5</v>
      </c>
      <c r="M57" s="75">
        <f t="shared" si="27"/>
        <v>1.6</v>
      </c>
    </row>
    <row r="58" spans="1:13" x14ac:dyDescent="0.2">
      <c r="A58" s="5" t="s">
        <v>22</v>
      </c>
      <c r="B58" s="20">
        <v>1211</v>
      </c>
      <c r="C58" s="20">
        <v>1208</v>
      </c>
      <c r="D58" s="23">
        <f t="shared" si="24"/>
        <v>2.4834437086092716E-3</v>
      </c>
      <c r="E58" s="20">
        <v>1120</v>
      </c>
      <c r="F58" s="20">
        <v>1122</v>
      </c>
      <c r="G58" s="23">
        <f t="shared" si="25"/>
        <v>-1.7825311942959001E-3</v>
      </c>
      <c r="H58" s="20">
        <v>1204</v>
      </c>
      <c r="I58" s="20">
        <v>1200</v>
      </c>
      <c r="J58" s="23">
        <f t="shared" si="26"/>
        <v>3.3333333333333335E-3</v>
      </c>
      <c r="K58" s="4">
        <v>47</v>
      </c>
      <c r="L58" s="4">
        <v>37</v>
      </c>
      <c r="M58" s="75">
        <f t="shared" si="27"/>
        <v>0.27027027027027029</v>
      </c>
    </row>
    <row r="59" spans="1:13" x14ac:dyDescent="0.2">
      <c r="A59" s="5" t="s">
        <v>23</v>
      </c>
      <c r="B59" s="20">
        <v>1359</v>
      </c>
      <c r="C59" s="20">
        <v>1240</v>
      </c>
      <c r="D59" s="23">
        <f t="shared" si="24"/>
        <v>9.5967741935483866E-2</v>
      </c>
      <c r="E59" s="20">
        <v>1357</v>
      </c>
      <c r="F59" s="20">
        <v>1238</v>
      </c>
      <c r="G59" s="23">
        <f t="shared" si="25"/>
        <v>9.6122778675282711E-2</v>
      </c>
      <c r="H59" s="20">
        <v>1347</v>
      </c>
      <c r="I59" s="20">
        <v>1233</v>
      </c>
      <c r="J59" s="23">
        <f t="shared" si="26"/>
        <v>9.2457420924574207E-2</v>
      </c>
      <c r="K59" s="4">
        <v>37</v>
      </c>
      <c r="L59" s="4">
        <v>11</v>
      </c>
      <c r="M59" s="75">
        <f t="shared" si="27"/>
        <v>2.3636363636363638</v>
      </c>
    </row>
    <row r="60" spans="1:13" x14ac:dyDescent="0.2">
      <c r="A60" s="5" t="s">
        <v>24</v>
      </c>
      <c r="B60" s="4">
        <v>65</v>
      </c>
      <c r="C60" s="4">
        <v>63</v>
      </c>
      <c r="D60" s="23">
        <f t="shared" si="24"/>
        <v>3.1746031746031744E-2</v>
      </c>
      <c r="E60" s="4">
        <v>54</v>
      </c>
      <c r="F60" s="4">
        <v>55</v>
      </c>
      <c r="G60" s="23">
        <f t="shared" si="25"/>
        <v>-1.8181818181818181E-2</v>
      </c>
      <c r="H60" s="4">
        <v>64</v>
      </c>
      <c r="I60" s="4">
        <v>61</v>
      </c>
      <c r="J60" s="23">
        <f t="shared" si="26"/>
        <v>4.9180327868852458E-2</v>
      </c>
      <c r="K60" s="4">
        <v>1</v>
      </c>
      <c r="L60" s="4">
        <v>1</v>
      </c>
      <c r="M60" s="75">
        <f t="shared" si="27"/>
        <v>0</v>
      </c>
    </row>
    <row r="61" spans="1:13" x14ac:dyDescent="0.2">
      <c r="A61" s="5" t="s">
        <v>35</v>
      </c>
      <c r="B61" s="4">
        <v>44</v>
      </c>
      <c r="C61" s="4">
        <v>30</v>
      </c>
      <c r="D61" s="23">
        <f t="shared" si="24"/>
        <v>0.46666666666666667</v>
      </c>
      <c r="E61" s="4">
        <v>35</v>
      </c>
      <c r="F61" s="4">
        <v>20</v>
      </c>
      <c r="G61" s="23">
        <f t="shared" si="25"/>
        <v>0.75</v>
      </c>
      <c r="H61" s="4">
        <v>25</v>
      </c>
      <c r="I61" s="4">
        <v>17</v>
      </c>
      <c r="J61" s="23">
        <f t="shared" si="26"/>
        <v>0.47058823529411764</v>
      </c>
      <c r="K61" s="4">
        <v>4</v>
      </c>
      <c r="L61" s="4">
        <v>0</v>
      </c>
      <c r="M61" s="75" t="str">
        <f>IF(L61&gt;0,(K61 - L61)/L61,"--")</f>
        <v>--</v>
      </c>
    </row>
    <row r="62" spans="1:13" x14ac:dyDescent="0.2">
      <c r="A62" s="5" t="s">
        <v>36</v>
      </c>
      <c r="B62" s="4">
        <v>6</v>
      </c>
      <c r="C62" s="4">
        <v>5</v>
      </c>
      <c r="D62" s="23">
        <f t="shared" si="24"/>
        <v>0.2</v>
      </c>
      <c r="E62" s="4">
        <v>1</v>
      </c>
      <c r="F62" s="4">
        <v>2</v>
      </c>
      <c r="G62" s="23">
        <f t="shared" si="25"/>
        <v>-0.5</v>
      </c>
      <c r="H62" s="4">
        <v>4</v>
      </c>
      <c r="I62" s="4">
        <v>3</v>
      </c>
      <c r="J62" s="23">
        <f t="shared" si="26"/>
        <v>0.33333333333333331</v>
      </c>
      <c r="K62" s="4">
        <v>0</v>
      </c>
      <c r="L62" s="4">
        <v>1</v>
      </c>
      <c r="M62" s="75">
        <f t="shared" ref="M62:M63" si="28">IF(L62&gt;0,(K62 - L62)/L62,"--")</f>
        <v>-1</v>
      </c>
    </row>
    <row r="63" spans="1:13" x14ac:dyDescent="0.2">
      <c r="A63" s="5" t="s">
        <v>25</v>
      </c>
      <c r="B63" s="4">
        <v>567</v>
      </c>
      <c r="C63" s="4">
        <v>528</v>
      </c>
      <c r="D63" s="23">
        <f t="shared" si="24"/>
        <v>7.3863636363636367E-2</v>
      </c>
      <c r="E63" s="4">
        <v>544</v>
      </c>
      <c r="F63" s="4">
        <v>517</v>
      </c>
      <c r="G63" s="23">
        <f t="shared" si="25"/>
        <v>5.2224371373307543E-2</v>
      </c>
      <c r="H63" s="4">
        <v>510</v>
      </c>
      <c r="I63" s="4">
        <v>500</v>
      </c>
      <c r="J63" s="23">
        <f t="shared" si="26"/>
        <v>0.02</v>
      </c>
      <c r="K63" s="4">
        <v>31</v>
      </c>
      <c r="L63" s="4">
        <v>9</v>
      </c>
      <c r="M63" s="75">
        <f t="shared" si="28"/>
        <v>2.4444444444444446</v>
      </c>
    </row>
    <row r="64" spans="1:13" x14ac:dyDescent="0.2">
      <c r="A64" s="11"/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9"/>
    </row>
    <row r="65" spans="1:13" x14ac:dyDescent="0.2">
      <c r="A65" s="12" t="s">
        <v>5</v>
      </c>
      <c r="B65" s="21">
        <f>SUM(B56:B63)</f>
        <v>3848</v>
      </c>
      <c r="C65" s="21">
        <f>SUM(C56:C63)</f>
        <v>3581</v>
      </c>
      <c r="D65" s="23">
        <f t="shared" ref="D65" si="29">(B65 - C65)/C65</f>
        <v>7.4560178721027645E-2</v>
      </c>
      <c r="E65" s="21">
        <f>SUM(E56:E63)</f>
        <v>3653</v>
      </c>
      <c r="F65" s="21">
        <f>SUM(F56:F63)</f>
        <v>3384</v>
      </c>
      <c r="G65" s="23">
        <f t="shared" ref="G65" si="30">(E65 - F65)/F65</f>
        <v>7.9491725768321517E-2</v>
      </c>
      <c r="H65" s="21">
        <f>SUM(H56:H63)</f>
        <v>3750</v>
      </c>
      <c r="I65" s="21">
        <f>SUM(I56:I63)</f>
        <v>3521</v>
      </c>
      <c r="J65" s="23">
        <f t="shared" si="26"/>
        <v>6.5038341380289688E-2</v>
      </c>
      <c r="K65" s="10">
        <f>SUM(K56:K63)</f>
        <v>142</v>
      </c>
      <c r="L65" s="10">
        <f>SUM(L56:L63)</f>
        <v>66</v>
      </c>
      <c r="M65" s="23">
        <f t="shared" ref="M65" si="31">(K65 - L65)/L65</f>
        <v>1.1515151515151516</v>
      </c>
    </row>
    <row r="66" spans="1:13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x14ac:dyDescent="0.2">
      <c r="A67" s="2"/>
      <c r="B67" s="3" t="s">
        <v>47</v>
      </c>
      <c r="C67" s="3" t="s">
        <v>48</v>
      </c>
      <c r="D67" s="3"/>
      <c r="E67" s="25"/>
      <c r="F67" s="81"/>
      <c r="G67" s="82"/>
      <c r="H67" s="3" t="s">
        <v>47</v>
      </c>
      <c r="I67" s="3" t="s">
        <v>48</v>
      </c>
      <c r="J67" s="18" t="s">
        <v>2</v>
      </c>
      <c r="K67" s="25"/>
      <c r="L67" s="25"/>
      <c r="M67" s="25"/>
    </row>
    <row r="68" spans="1:13" ht="25.5" x14ac:dyDescent="0.2">
      <c r="A68" s="10"/>
      <c r="B68" s="16" t="s">
        <v>28</v>
      </c>
      <c r="C68" s="16" t="s">
        <v>28</v>
      </c>
      <c r="D68" s="2" t="s">
        <v>2</v>
      </c>
      <c r="E68" s="25"/>
      <c r="F68" s="78" t="s">
        <v>16</v>
      </c>
      <c r="G68" s="79"/>
      <c r="H68" s="20">
        <v>3848</v>
      </c>
      <c r="I68" s="20">
        <v>3581</v>
      </c>
      <c r="J68" s="23">
        <f t="shared" ref="J68:J71" si="32">IF(I68&gt;0,(H68 - I68)/I68,0)</f>
        <v>7.4560178721027645E-2</v>
      </c>
      <c r="K68" s="25"/>
      <c r="L68" s="25"/>
      <c r="M68" s="25"/>
    </row>
    <row r="69" spans="1:13" x14ac:dyDescent="0.2">
      <c r="A69" s="6" t="s">
        <v>7</v>
      </c>
      <c r="B69" s="7"/>
      <c r="C69" s="7"/>
      <c r="D69" s="13"/>
      <c r="E69" s="25"/>
      <c r="F69" s="78" t="s">
        <v>40</v>
      </c>
      <c r="G69" s="79"/>
      <c r="H69" s="20">
        <v>3587</v>
      </c>
      <c r="I69" s="20">
        <v>3087</v>
      </c>
      <c r="J69" s="23">
        <f t="shared" si="32"/>
        <v>0.16196954972465177</v>
      </c>
      <c r="K69" s="25"/>
      <c r="L69" s="25"/>
      <c r="M69" s="25"/>
    </row>
    <row r="70" spans="1:13" x14ac:dyDescent="0.2">
      <c r="A70" s="4" t="s">
        <v>30</v>
      </c>
      <c r="B70" s="19">
        <v>47</v>
      </c>
      <c r="C70" s="19">
        <v>37</v>
      </c>
      <c r="D70" s="23">
        <f t="shared" ref="D70:D77" si="33">IF(C70&gt;0,(B70 - C70)/C70,0)</f>
        <v>0.27027027027027029</v>
      </c>
      <c r="E70" s="25"/>
      <c r="F70" s="78" t="s">
        <v>37</v>
      </c>
      <c r="G70" s="79"/>
      <c r="H70" s="20">
        <v>51</v>
      </c>
      <c r="I70" s="20">
        <v>26</v>
      </c>
      <c r="J70" s="23">
        <f t="shared" si="32"/>
        <v>0.96153846153846156</v>
      </c>
      <c r="K70" s="25"/>
      <c r="L70" s="25"/>
      <c r="M70" s="25"/>
    </row>
    <row r="71" spans="1:13" x14ac:dyDescent="0.2">
      <c r="A71" s="4" t="s">
        <v>8</v>
      </c>
      <c r="B71" s="20">
        <v>549</v>
      </c>
      <c r="C71" s="20">
        <v>480</v>
      </c>
      <c r="D71" s="23">
        <f t="shared" ref="D71" si="34">IF(C71&gt;0,(B71 - C71)/C71,0)</f>
        <v>0.14374999999999999</v>
      </c>
      <c r="E71" s="25"/>
      <c r="F71" s="78" t="s">
        <v>39</v>
      </c>
      <c r="G71" s="79"/>
      <c r="H71" s="20">
        <f>SUM(H69:H70)</f>
        <v>3638</v>
      </c>
      <c r="I71" s="20">
        <f>SUM(I69:I70)</f>
        <v>3113</v>
      </c>
      <c r="J71" s="23">
        <f t="shared" si="32"/>
        <v>0.16864760681015098</v>
      </c>
      <c r="K71" s="25"/>
      <c r="L71" s="25"/>
      <c r="M71" s="25"/>
    </row>
    <row r="72" spans="1:13" x14ac:dyDescent="0.2">
      <c r="A72" s="4" t="s">
        <v>44</v>
      </c>
      <c r="B72" s="20">
        <v>293</v>
      </c>
      <c r="C72" s="20">
        <v>284</v>
      </c>
      <c r="D72" s="23">
        <f t="shared" ref="D72" si="35">IF(C72&gt;0,(B72 - C72)/C72,0)</f>
        <v>3.1690140845070422E-2</v>
      </c>
      <c r="E72" s="25"/>
      <c r="F72" s="70"/>
      <c r="G72" s="70"/>
      <c r="H72" s="71"/>
      <c r="I72" s="71"/>
      <c r="J72" s="72"/>
      <c r="K72" s="25"/>
      <c r="L72" s="25"/>
      <c r="M72" s="25"/>
    </row>
    <row r="73" spans="1:13" x14ac:dyDescent="0.2">
      <c r="A73" s="5" t="s">
        <v>31</v>
      </c>
      <c r="B73" s="22">
        <v>48</v>
      </c>
      <c r="C73" s="22">
        <v>39</v>
      </c>
      <c r="D73" s="23">
        <f t="shared" si="33"/>
        <v>0.23076923076923078</v>
      </c>
      <c r="E73" s="25"/>
      <c r="F73" s="25"/>
      <c r="G73" s="25"/>
      <c r="H73" s="25"/>
      <c r="I73" s="25"/>
      <c r="J73" s="25"/>
      <c r="K73" s="25"/>
      <c r="L73" s="25"/>
      <c r="M73" s="25"/>
    </row>
    <row r="74" spans="1:13" x14ac:dyDescent="0.2">
      <c r="A74" s="5" t="s">
        <v>32</v>
      </c>
      <c r="B74" s="20">
        <v>1988</v>
      </c>
      <c r="C74" s="20">
        <v>2005</v>
      </c>
      <c r="D74" s="23">
        <f t="shared" ref="D74:D75" si="36">IF(C74&gt;0,(B74 - C74)/C74,0)</f>
        <v>-8.4788029925187032E-3</v>
      </c>
      <c r="E74" s="25"/>
      <c r="F74" s="25"/>
      <c r="G74" s="25"/>
      <c r="H74" s="25"/>
      <c r="I74" s="25"/>
      <c r="J74" s="25"/>
      <c r="K74" s="25"/>
      <c r="L74" s="25"/>
      <c r="M74" s="25"/>
    </row>
    <row r="75" spans="1:13" x14ac:dyDescent="0.2">
      <c r="A75" s="5" t="s">
        <v>33</v>
      </c>
      <c r="B75" s="20">
        <v>171</v>
      </c>
      <c r="C75" s="20">
        <v>107</v>
      </c>
      <c r="D75" s="23">
        <f t="shared" si="36"/>
        <v>0.59813084112149528</v>
      </c>
      <c r="E75" s="25"/>
      <c r="F75" s="25"/>
      <c r="G75" s="25"/>
      <c r="H75" s="25"/>
      <c r="I75" s="25"/>
      <c r="J75" s="25"/>
      <c r="K75" s="25"/>
      <c r="L75" s="25"/>
      <c r="M75" s="25"/>
    </row>
    <row r="76" spans="1:13" x14ac:dyDescent="0.2">
      <c r="A76" s="5" t="s">
        <v>9</v>
      </c>
      <c r="B76" s="20">
        <v>294</v>
      </c>
      <c r="C76" s="20">
        <v>263</v>
      </c>
      <c r="D76" s="23">
        <f t="shared" si="33"/>
        <v>0.11787072243346007</v>
      </c>
      <c r="E76" s="25"/>
      <c r="F76" s="25"/>
      <c r="G76" s="25"/>
      <c r="H76" s="25"/>
      <c r="I76" s="25"/>
      <c r="J76" s="25"/>
      <c r="K76" s="25"/>
      <c r="L76" s="25"/>
      <c r="M76" s="25"/>
    </row>
    <row r="77" spans="1:13" x14ac:dyDescent="0.2">
      <c r="A77" s="5" t="s">
        <v>10</v>
      </c>
      <c r="B77" s="20">
        <v>142</v>
      </c>
      <c r="C77" s="20">
        <v>66</v>
      </c>
      <c r="D77" s="23">
        <f t="shared" si="33"/>
        <v>1.1515151515151516</v>
      </c>
      <c r="E77" s="25"/>
      <c r="F77" s="25"/>
      <c r="G77" s="25"/>
      <c r="H77" s="25"/>
      <c r="I77" s="25"/>
      <c r="J77" s="25"/>
      <c r="K77" s="25"/>
      <c r="L77" s="25"/>
      <c r="M77" s="25"/>
    </row>
    <row r="78" spans="1:13" x14ac:dyDescent="0.2">
      <c r="A78" s="5" t="s">
        <v>41</v>
      </c>
      <c r="B78" s="20">
        <v>316</v>
      </c>
      <c r="C78" s="20">
        <v>300</v>
      </c>
      <c r="D78" s="23">
        <f t="shared" ref="D78" si="37">IF(C78&gt;0,(B78 - C78)/C78,0)</f>
        <v>5.3333333333333337E-2</v>
      </c>
      <c r="E78" s="25"/>
      <c r="F78" s="25"/>
      <c r="G78" s="25"/>
      <c r="H78" s="25"/>
      <c r="I78" s="25"/>
      <c r="J78" s="25"/>
      <c r="K78" s="25"/>
      <c r="L78" s="25"/>
      <c r="M78" s="25"/>
    </row>
    <row r="79" spans="1:13" x14ac:dyDescent="0.2">
      <c r="A79" s="14" t="s">
        <v>13</v>
      </c>
      <c r="B79" s="66"/>
      <c r="C79" s="66"/>
      <c r="D79" s="69"/>
      <c r="E79" s="25"/>
      <c r="F79" s="25"/>
      <c r="G79" s="25"/>
      <c r="H79" s="25"/>
      <c r="I79" s="25"/>
      <c r="J79" s="25"/>
      <c r="K79" s="25"/>
      <c r="L79" s="25"/>
      <c r="M79" s="25"/>
    </row>
    <row r="80" spans="1:13" x14ac:dyDescent="0.2">
      <c r="A80" s="5" t="s">
        <v>11</v>
      </c>
      <c r="B80" s="20">
        <v>1679</v>
      </c>
      <c r="C80" s="20">
        <v>1493</v>
      </c>
      <c r="D80" s="23">
        <f t="shared" ref="D80:D85" si="38">(B80 - C80)/C80</f>
        <v>0.1245813797722706</v>
      </c>
      <c r="E80" s="25"/>
      <c r="F80" s="25"/>
      <c r="G80" s="25"/>
      <c r="H80" s="25"/>
      <c r="I80" s="25"/>
      <c r="J80" s="25"/>
      <c r="K80" s="25"/>
      <c r="L80" s="25"/>
      <c r="M80" s="25"/>
    </row>
    <row r="81" spans="1:13" x14ac:dyDescent="0.2">
      <c r="A81" s="5" t="s">
        <v>12</v>
      </c>
      <c r="B81" s="20">
        <v>2169</v>
      </c>
      <c r="C81" s="20">
        <v>2088</v>
      </c>
      <c r="D81" s="23">
        <f t="shared" si="38"/>
        <v>3.8793103448275863E-2</v>
      </c>
      <c r="E81" s="25"/>
      <c r="F81" s="25"/>
      <c r="G81" s="25"/>
      <c r="H81" s="25"/>
      <c r="I81" s="25"/>
      <c r="J81" s="25"/>
      <c r="K81" s="25"/>
      <c r="L81" s="25"/>
      <c r="M81" s="25"/>
    </row>
    <row r="82" spans="1:13" x14ac:dyDescent="0.2">
      <c r="A82" s="6" t="s">
        <v>34</v>
      </c>
      <c r="B82" s="66"/>
      <c r="C82" s="66"/>
      <c r="D82" s="69"/>
      <c r="E82" s="25"/>
      <c r="F82" s="25"/>
      <c r="G82" s="25"/>
      <c r="H82" s="25"/>
      <c r="I82" s="25"/>
      <c r="J82" s="25"/>
      <c r="K82" s="25"/>
      <c r="L82" s="25"/>
      <c r="M82" s="25"/>
    </row>
    <row r="83" spans="1:13" x14ac:dyDescent="0.2">
      <c r="A83" s="5" t="s">
        <v>14</v>
      </c>
      <c r="B83" s="20">
        <v>3658</v>
      </c>
      <c r="C83" s="20">
        <v>3471</v>
      </c>
      <c r="D83" s="23">
        <f t="shared" si="38"/>
        <v>5.387496398732354E-2</v>
      </c>
      <c r="E83" s="25"/>
      <c r="F83" s="25"/>
      <c r="G83" s="25"/>
      <c r="H83" s="25"/>
      <c r="I83" s="25"/>
      <c r="J83" s="25"/>
      <c r="K83" s="25"/>
      <c r="L83" s="25"/>
      <c r="M83" s="25"/>
    </row>
    <row r="84" spans="1:13" x14ac:dyDescent="0.2">
      <c r="A84" s="5" t="s">
        <v>15</v>
      </c>
      <c r="B84" s="20">
        <v>48</v>
      </c>
      <c r="C84" s="20">
        <v>44</v>
      </c>
      <c r="D84" s="23">
        <f t="shared" si="38"/>
        <v>9.0909090909090912E-2</v>
      </c>
      <c r="E84" s="25"/>
      <c r="F84" s="25"/>
      <c r="G84" s="25"/>
      <c r="H84" s="25"/>
      <c r="I84" s="25"/>
      <c r="J84" s="25"/>
      <c r="K84" s="25"/>
      <c r="L84" s="25"/>
      <c r="M84" s="25"/>
    </row>
    <row r="85" spans="1:13" x14ac:dyDescent="0.2">
      <c r="A85" s="5" t="s">
        <v>10</v>
      </c>
      <c r="B85" s="20">
        <v>142</v>
      </c>
      <c r="C85" s="20">
        <v>66</v>
      </c>
      <c r="D85" s="23">
        <f t="shared" si="38"/>
        <v>1.1515151515151516</v>
      </c>
      <c r="E85" s="25"/>
      <c r="F85" s="25"/>
      <c r="G85" s="25"/>
      <c r="H85" s="25"/>
      <c r="I85" s="25"/>
      <c r="J85" s="25"/>
      <c r="K85" s="25"/>
      <c r="L85" s="25"/>
      <c r="M85" s="25"/>
    </row>
    <row r="86" spans="1:13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3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</sheetData>
  <mergeCells count="7">
    <mergeCell ref="F71:G71"/>
    <mergeCell ref="A10:M10"/>
    <mergeCell ref="A31:M31"/>
    <mergeCell ref="F67:G67"/>
    <mergeCell ref="F68:G68"/>
    <mergeCell ref="F70:G70"/>
    <mergeCell ref="F69:G69"/>
  </mergeCells>
  <pageMargins left="0.25" right="0.25" top="0.59791666666666665" bottom="0.20499999999999999" header="0.3" footer="0.3"/>
  <pageSetup scale="80" fitToHeight="0" orientation="landscape" r:id="rId1"/>
  <headerFooter differentOddEven="1">
    <oddHeader>&amp;C&amp;"Arial,Bold"&amp;14Autumn 2013 UW Tacoma ICORA Admissions Report (as of 6/18/2013)</oddHeader>
    <evenHeader>&amp;C&amp;"Arial,Bold"&amp;14Spring 2013 UW Tacoma ICORA Enrollment Report</evenHead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UW Bothell</vt:lpstr>
      <vt:lpstr>UW Seattle</vt:lpstr>
      <vt:lpstr>UW Tacoma</vt:lpstr>
    </vt:vector>
  </TitlesOfParts>
  <Company>University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eleggio</dc:creator>
  <cp:lastModifiedBy>K. Schoenfeld</cp:lastModifiedBy>
  <cp:lastPrinted>2013-06-19T23:22:19Z</cp:lastPrinted>
  <dcterms:created xsi:type="dcterms:W3CDTF">2011-06-23T21:16:50Z</dcterms:created>
  <dcterms:modified xsi:type="dcterms:W3CDTF">2014-06-17T21:48:57Z</dcterms:modified>
</cp:coreProperties>
</file>