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oups\opb\USERS\Kyle Schoenfeld\Sharepoint requests\Request 317 - ICORA fall 2014\"/>
    </mc:Choice>
  </mc:AlternateContent>
  <bookViews>
    <workbookView xWindow="75" yWindow="-15" windowWidth="24915" windowHeight="12255"/>
  </bookViews>
  <sheets>
    <sheet name="UW Bothell" sheetId="1" r:id="rId1"/>
    <sheet name="UW Seattle" sheetId="2" r:id="rId2"/>
    <sheet name="UW Tacoma" sheetId="3" r:id="rId3"/>
  </sheets>
  <calcPr calcId="152511"/>
</workbook>
</file>

<file path=xl/calcChain.xml><?xml version="1.0" encoding="utf-8"?>
<calcChain xmlns="http://schemas.openxmlformats.org/spreadsheetml/2006/main">
  <c r="D85" i="3" l="1"/>
  <c r="D84" i="3"/>
  <c r="D83" i="3"/>
  <c r="D81" i="3"/>
  <c r="D80" i="3"/>
  <c r="D78" i="3"/>
  <c r="D77" i="3"/>
  <c r="D76" i="3"/>
  <c r="D75" i="3"/>
  <c r="D74" i="3"/>
  <c r="D73" i="3"/>
  <c r="D72" i="3"/>
  <c r="J71" i="3"/>
  <c r="D71" i="3"/>
  <c r="J70" i="3"/>
  <c r="D70" i="3"/>
  <c r="J69" i="3"/>
  <c r="L65" i="3"/>
  <c r="M65" i="3" s="1"/>
  <c r="K65" i="3"/>
  <c r="I65" i="3"/>
  <c r="J65" i="3" s="1"/>
  <c r="H65" i="3"/>
  <c r="F65" i="3"/>
  <c r="E65" i="3"/>
  <c r="C65" i="3"/>
  <c r="I68" i="3" s="1"/>
  <c r="B65" i="3"/>
  <c r="H68" i="3" s="1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M57" i="3"/>
  <c r="J57" i="3"/>
  <c r="G57" i="3"/>
  <c r="D57" i="3"/>
  <c r="M56" i="3"/>
  <c r="J56" i="3"/>
  <c r="G56" i="3"/>
  <c r="D56" i="3"/>
  <c r="M50" i="3"/>
  <c r="J50" i="3"/>
  <c r="G50" i="3"/>
  <c r="D50" i="3"/>
  <c r="M49" i="3"/>
  <c r="J49" i="3"/>
  <c r="G49" i="3"/>
  <c r="D49" i="3"/>
  <c r="M48" i="3"/>
  <c r="J48" i="3"/>
  <c r="G48" i="3"/>
  <c r="D48" i="3"/>
  <c r="M46" i="3"/>
  <c r="J46" i="3"/>
  <c r="G46" i="3"/>
  <c r="D46" i="3"/>
  <c r="M45" i="3"/>
  <c r="J45" i="3"/>
  <c r="G45" i="3"/>
  <c r="D45" i="3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29" i="3"/>
  <c r="J29" i="3"/>
  <c r="G29" i="3"/>
  <c r="D29" i="3"/>
  <c r="M28" i="3"/>
  <c r="J28" i="3"/>
  <c r="G28" i="3"/>
  <c r="D28" i="3"/>
  <c r="M27" i="3"/>
  <c r="J27" i="3"/>
  <c r="G27" i="3"/>
  <c r="D27" i="3"/>
  <c r="M25" i="3"/>
  <c r="J25" i="3"/>
  <c r="G25" i="3"/>
  <c r="D25" i="3"/>
  <c r="M24" i="3"/>
  <c r="J24" i="3"/>
  <c r="G24" i="3"/>
  <c r="D24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L8" i="3"/>
  <c r="K8" i="3"/>
  <c r="I8" i="3"/>
  <c r="J8" i="3" s="1"/>
  <c r="H8" i="3"/>
  <c r="F8" i="3"/>
  <c r="E8" i="3"/>
  <c r="C8" i="3"/>
  <c r="D8" i="3" s="1"/>
  <c r="B8" i="3"/>
  <c r="M6" i="3"/>
  <c r="J6" i="3"/>
  <c r="G6" i="3"/>
  <c r="D6" i="3"/>
  <c r="M5" i="3"/>
  <c r="J5" i="3"/>
  <c r="G5" i="3"/>
  <c r="D5" i="3"/>
  <c r="J73" i="2"/>
  <c r="J72" i="2"/>
  <c r="J71" i="2"/>
  <c r="D87" i="2"/>
  <c r="D86" i="2"/>
  <c r="D85" i="2"/>
  <c r="D83" i="2"/>
  <c r="D82" i="2"/>
  <c r="D80" i="2"/>
  <c r="D79" i="2"/>
  <c r="D78" i="2"/>
  <c r="D77" i="2"/>
  <c r="D76" i="2"/>
  <c r="D75" i="2"/>
  <c r="D74" i="2"/>
  <c r="D73" i="2"/>
  <c r="D72" i="2"/>
  <c r="M65" i="2"/>
  <c r="M64" i="2"/>
  <c r="M63" i="2"/>
  <c r="M62" i="2"/>
  <c r="M61" i="2"/>
  <c r="M60" i="2"/>
  <c r="M59" i="2"/>
  <c r="M58" i="2"/>
  <c r="M57" i="2"/>
  <c r="J65" i="2"/>
  <c r="J64" i="2"/>
  <c r="J63" i="2"/>
  <c r="J62" i="2"/>
  <c r="J61" i="2"/>
  <c r="J60" i="2"/>
  <c r="J59" i="2"/>
  <c r="J58" i="2"/>
  <c r="J57" i="2"/>
  <c r="G65" i="2"/>
  <c r="G64" i="2"/>
  <c r="G63" i="2"/>
  <c r="G62" i="2"/>
  <c r="G61" i="2"/>
  <c r="G60" i="2"/>
  <c r="G59" i="2"/>
  <c r="G58" i="2"/>
  <c r="G57" i="2"/>
  <c r="D65" i="2"/>
  <c r="D64" i="2"/>
  <c r="D63" i="2"/>
  <c r="D62" i="2"/>
  <c r="D61" i="2"/>
  <c r="D60" i="2"/>
  <c r="D59" i="2"/>
  <c r="D58" i="2"/>
  <c r="D57" i="2"/>
  <c r="M50" i="2"/>
  <c r="J50" i="2"/>
  <c r="G50" i="2"/>
  <c r="D50" i="2"/>
  <c r="M49" i="2"/>
  <c r="J49" i="2"/>
  <c r="G49" i="2"/>
  <c r="D49" i="2"/>
  <c r="M48" i="2"/>
  <c r="J48" i="2"/>
  <c r="G48" i="2"/>
  <c r="D48" i="2"/>
  <c r="M46" i="2"/>
  <c r="J46" i="2"/>
  <c r="G46" i="2"/>
  <c r="D46" i="2"/>
  <c r="M45" i="2"/>
  <c r="J45" i="2"/>
  <c r="G45" i="2"/>
  <c r="D45" i="2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29" i="2"/>
  <c r="J29" i="2"/>
  <c r="G29" i="2"/>
  <c r="D29" i="2"/>
  <c r="M28" i="2"/>
  <c r="J28" i="2"/>
  <c r="G28" i="2"/>
  <c r="D28" i="2"/>
  <c r="M27" i="2"/>
  <c r="J27" i="2"/>
  <c r="G27" i="2"/>
  <c r="D27" i="2"/>
  <c r="M25" i="2"/>
  <c r="J25" i="2"/>
  <c r="G25" i="2"/>
  <c r="D25" i="2"/>
  <c r="M24" i="2"/>
  <c r="J24" i="2"/>
  <c r="G24" i="2"/>
  <c r="D24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L8" i="2"/>
  <c r="K8" i="2"/>
  <c r="I8" i="2"/>
  <c r="J8" i="2" s="1"/>
  <c r="H8" i="2"/>
  <c r="F8" i="2"/>
  <c r="G8" i="2" s="1"/>
  <c r="E8" i="2"/>
  <c r="C8" i="2"/>
  <c r="B8" i="2"/>
  <c r="M6" i="2"/>
  <c r="J6" i="2"/>
  <c r="G6" i="2"/>
  <c r="D6" i="2"/>
  <c r="M5" i="2"/>
  <c r="J5" i="2"/>
  <c r="G5" i="2"/>
  <c r="D5" i="2"/>
  <c r="B67" i="2"/>
  <c r="H70" i="2" s="1"/>
  <c r="C67" i="2"/>
  <c r="D67" i="2" s="1"/>
  <c r="E67" i="2"/>
  <c r="G67" i="2" s="1"/>
  <c r="F67" i="2"/>
  <c r="H67" i="2"/>
  <c r="I67" i="2"/>
  <c r="J67" i="2" s="1"/>
  <c r="K67" i="2"/>
  <c r="L67" i="2"/>
  <c r="M67" i="2" s="1"/>
  <c r="M22" i="1"/>
  <c r="M21" i="1"/>
  <c r="M20" i="1"/>
  <c r="M19" i="1"/>
  <c r="M18" i="1"/>
  <c r="M17" i="1"/>
  <c r="M16" i="1"/>
  <c r="M15" i="1"/>
  <c r="M14" i="1"/>
  <c r="K8" i="1"/>
  <c r="L8" i="1"/>
  <c r="M8" i="1" s="1"/>
  <c r="M6" i="1"/>
  <c r="J6" i="1"/>
  <c r="G6" i="1"/>
  <c r="D6" i="1"/>
  <c r="M5" i="1"/>
  <c r="J5" i="1"/>
  <c r="G5" i="1"/>
  <c r="D5" i="1"/>
  <c r="M25" i="1"/>
  <c r="J25" i="1"/>
  <c r="G25" i="1"/>
  <c r="D25" i="1"/>
  <c r="M24" i="1"/>
  <c r="J24" i="1"/>
  <c r="G24" i="1"/>
  <c r="D24" i="1"/>
  <c r="D29" i="1"/>
  <c r="D28" i="1"/>
  <c r="D27" i="1"/>
  <c r="G29" i="1"/>
  <c r="G28" i="1"/>
  <c r="G27" i="1"/>
  <c r="M29" i="1"/>
  <c r="M28" i="1"/>
  <c r="M27" i="1"/>
  <c r="J29" i="1"/>
  <c r="J28" i="1"/>
  <c r="J27" i="1"/>
  <c r="D50" i="1"/>
  <c r="D49" i="1"/>
  <c r="D48" i="1"/>
  <c r="G50" i="1"/>
  <c r="G49" i="1"/>
  <c r="G48" i="1"/>
  <c r="J50" i="1"/>
  <c r="J49" i="1"/>
  <c r="J48" i="1"/>
  <c r="D46" i="1"/>
  <c r="D45" i="1"/>
  <c r="G46" i="1"/>
  <c r="G45" i="1"/>
  <c r="J46" i="1"/>
  <c r="J45" i="1"/>
  <c r="M50" i="1"/>
  <c r="M49" i="1"/>
  <c r="M48" i="1"/>
  <c r="M46" i="1"/>
  <c r="M45" i="1"/>
  <c r="J71" i="1"/>
  <c r="J70" i="1"/>
  <c r="J69" i="1"/>
  <c r="D72" i="1"/>
  <c r="D73" i="1"/>
  <c r="D74" i="1"/>
  <c r="D75" i="1"/>
  <c r="D76" i="1"/>
  <c r="D77" i="1"/>
  <c r="D78" i="1"/>
  <c r="D70" i="1"/>
  <c r="D71" i="1"/>
  <c r="D85" i="1"/>
  <c r="D84" i="1"/>
  <c r="D83" i="1"/>
  <c r="D81" i="1"/>
  <c r="D80" i="1"/>
  <c r="M63" i="1"/>
  <c r="M62" i="1"/>
  <c r="M61" i="1"/>
  <c r="M60" i="1"/>
  <c r="M59" i="1"/>
  <c r="M58" i="1"/>
  <c r="M57" i="1"/>
  <c r="M56" i="1"/>
  <c r="J63" i="1"/>
  <c r="J62" i="1"/>
  <c r="J61" i="1"/>
  <c r="J60" i="1"/>
  <c r="J59" i="1"/>
  <c r="J58" i="1"/>
  <c r="J57" i="1"/>
  <c r="J56" i="1"/>
  <c r="G63" i="1"/>
  <c r="G62" i="1"/>
  <c r="G61" i="1"/>
  <c r="G60" i="1"/>
  <c r="G59" i="1"/>
  <c r="G58" i="1"/>
  <c r="G57" i="1"/>
  <c r="G56" i="1"/>
  <c r="D57" i="1"/>
  <c r="D58" i="1"/>
  <c r="D59" i="1"/>
  <c r="D60" i="1"/>
  <c r="D61" i="1"/>
  <c r="D62" i="1"/>
  <c r="D63" i="1"/>
  <c r="D56" i="1"/>
  <c r="M43" i="1"/>
  <c r="M42" i="1"/>
  <c r="M41" i="1"/>
  <c r="M40" i="1"/>
  <c r="M39" i="1"/>
  <c r="M38" i="1"/>
  <c r="M37" i="1"/>
  <c r="M36" i="1"/>
  <c r="M35" i="1"/>
  <c r="J43" i="1"/>
  <c r="J42" i="1"/>
  <c r="J41" i="1"/>
  <c r="J40" i="1"/>
  <c r="J39" i="1"/>
  <c r="J38" i="1"/>
  <c r="J37" i="1"/>
  <c r="J36" i="1"/>
  <c r="J35" i="1"/>
  <c r="G43" i="1"/>
  <c r="G42" i="1"/>
  <c r="G41" i="1"/>
  <c r="G40" i="1"/>
  <c r="G39" i="1"/>
  <c r="G38" i="1"/>
  <c r="G37" i="1"/>
  <c r="G36" i="1"/>
  <c r="G35" i="1"/>
  <c r="D43" i="1"/>
  <c r="D42" i="1"/>
  <c r="D41" i="1"/>
  <c r="D40" i="1"/>
  <c r="D39" i="1"/>
  <c r="D38" i="1"/>
  <c r="D37" i="1"/>
  <c r="D36" i="1"/>
  <c r="D35" i="1"/>
  <c r="J22" i="1"/>
  <c r="J21" i="1"/>
  <c r="J20" i="1"/>
  <c r="J19" i="1"/>
  <c r="J18" i="1"/>
  <c r="J17" i="1"/>
  <c r="J16" i="1"/>
  <c r="J15" i="1"/>
  <c r="J14" i="1"/>
  <c r="G22" i="1"/>
  <c r="G21" i="1"/>
  <c r="G20" i="1"/>
  <c r="G19" i="1"/>
  <c r="G18" i="1"/>
  <c r="G17" i="1"/>
  <c r="G16" i="1"/>
  <c r="G15" i="1"/>
  <c r="G14" i="1"/>
  <c r="D16" i="1"/>
  <c r="D17" i="1"/>
  <c r="D18" i="1"/>
  <c r="D19" i="1"/>
  <c r="D20" i="1"/>
  <c r="D21" i="1"/>
  <c r="D22" i="1"/>
  <c r="D15" i="1"/>
  <c r="D14" i="1"/>
  <c r="M8" i="3" l="1"/>
  <c r="G8" i="3"/>
  <c r="M8" i="2"/>
  <c r="D8" i="2"/>
  <c r="G65" i="3"/>
  <c r="J68" i="3"/>
  <c r="D65" i="3"/>
  <c r="I70" i="2"/>
  <c r="J70" i="2" s="1"/>
  <c r="L65" i="1"/>
  <c r="M65" i="1" s="1"/>
  <c r="K65" i="1"/>
  <c r="I65" i="1"/>
  <c r="J65" i="1" s="1"/>
  <c r="H65" i="1"/>
  <c r="F65" i="1"/>
  <c r="E65" i="1"/>
  <c r="C65" i="1"/>
  <c r="B65" i="1"/>
  <c r="G65" i="1" l="1"/>
  <c r="I68" i="1"/>
  <c r="D65" i="1"/>
  <c r="H68" i="1"/>
  <c r="J68" i="1" l="1"/>
  <c r="I8" i="1"/>
  <c r="F8" i="1"/>
  <c r="C8" i="1"/>
  <c r="D8" i="1" l="1"/>
  <c r="H8" i="1"/>
  <c r="J8" i="1" s="1"/>
  <c r="E8" i="1"/>
  <c r="G8" i="1" s="1"/>
  <c r="B8" i="1"/>
</calcChain>
</file>

<file path=xl/sharedStrings.xml><?xml version="1.0" encoding="utf-8"?>
<sst xmlns="http://schemas.openxmlformats.org/spreadsheetml/2006/main" count="485" uniqueCount="47">
  <si>
    <t>Admits</t>
  </si>
  <si>
    <t>Paid</t>
  </si>
  <si>
    <t>% Change</t>
  </si>
  <si>
    <t>Freshmen</t>
  </si>
  <si>
    <t>Transfer</t>
  </si>
  <si>
    <t>Totals</t>
  </si>
  <si>
    <t>Status</t>
  </si>
  <si>
    <t>Ethnicity</t>
  </si>
  <si>
    <t>Asian American</t>
  </si>
  <si>
    <t>Hispanic</t>
  </si>
  <si>
    <t>International</t>
  </si>
  <si>
    <t>Male</t>
  </si>
  <si>
    <t>Female</t>
  </si>
  <si>
    <t>Gender</t>
  </si>
  <si>
    <t>Resident</t>
  </si>
  <si>
    <t>Nonresident</t>
  </si>
  <si>
    <t>ADMISSIONS</t>
  </si>
  <si>
    <t>Enrolled</t>
  </si>
  <si>
    <t>Apps</t>
  </si>
  <si>
    <t>American Indian/Alaskan Native</t>
  </si>
  <si>
    <t>Native Hawaiian/Pacific Islander</t>
  </si>
  <si>
    <t>White</t>
  </si>
  <si>
    <t>Two or more races</t>
  </si>
  <si>
    <t>Residency</t>
  </si>
  <si>
    <t>Unknown/Not Indicated</t>
  </si>
  <si>
    <t>Transfers</t>
  </si>
  <si>
    <t>Black or African American</t>
  </si>
  <si>
    <t>AUT 2013</t>
  </si>
  <si>
    <t>TOTAL ENROLLMENT</t>
  </si>
  <si>
    <t>Total headcount</t>
  </si>
  <si>
    <t>Continuing student headcount</t>
  </si>
  <si>
    <t>State-support headcount</t>
  </si>
  <si>
    <t>Non-U.S. resident headcount</t>
  </si>
  <si>
    <t>Sophomore</t>
  </si>
  <si>
    <t>Junior</t>
  </si>
  <si>
    <t>Senior</t>
  </si>
  <si>
    <t>Post-baccalaureate</t>
  </si>
  <si>
    <t>Non-Matric</t>
  </si>
  <si>
    <t>Grad Non-Matric</t>
  </si>
  <si>
    <t>Graduate</t>
  </si>
  <si>
    <t>Headcount</t>
  </si>
  <si>
    <t>State-reported FTE</t>
  </si>
  <si>
    <t>Fee Based FTE</t>
  </si>
  <si>
    <t>Total FTE</t>
  </si>
  <si>
    <t>*Note that 6 students were missing a gender code in 2013, therefore 3 were assigned male and 3 female for this report</t>
  </si>
  <si>
    <t>Professional</t>
  </si>
  <si>
    <t>AUT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</si>
</sst>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9275B"/>
        <bgColor indexed="64"/>
      </patternFill>
    </fill>
    <fill>
      <patternFill patternType="solid">
        <fgColor rgb="FFA489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2" xfId="0" applyFont="1" applyFill="1" applyBorder="1"/>
    <xf numFmtId="3" fontId="3" fillId="0" borderId="2" xfId="0" applyNumberFormat="1" applyFont="1" applyBorder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3" fillId="0" borderId="1" xfId="1" applyFont="1" applyFill="1" applyBorder="1"/>
    <xf numFmtId="0" fontId="4" fillId="0" borderId="2" xfId="1" applyFont="1" applyBorder="1"/>
    <xf numFmtId="0" fontId="3" fillId="0" borderId="2" xfId="1" applyFont="1" applyBorder="1"/>
    <xf numFmtId="0" fontId="3" fillId="0" borderId="3" xfId="1" applyFont="1" applyFill="1" applyBorder="1"/>
    <xf numFmtId="0" fontId="3" fillId="0" borderId="1" xfId="1" applyFont="1" applyBorder="1"/>
    <xf numFmtId="0" fontId="3" fillId="0" borderId="2" xfId="1" applyFont="1" applyFill="1" applyBorder="1"/>
    <xf numFmtId="0" fontId="4" fillId="2" borderId="8" xfId="1" applyFont="1" applyFill="1" applyBorder="1"/>
    <xf numFmtId="0" fontId="3" fillId="2" borderId="10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7" xfId="1" applyFont="1" applyFill="1" applyBorder="1"/>
    <xf numFmtId="0" fontId="3" fillId="2" borderId="9" xfId="1" applyFont="1" applyFill="1" applyBorder="1"/>
    <xf numFmtId="0" fontId="4" fillId="0" borderId="6" xfId="1" applyFont="1" applyBorder="1"/>
    <xf numFmtId="0" fontId="3" fillId="0" borderId="6" xfId="1" applyFont="1" applyBorder="1"/>
    <xf numFmtId="0" fontId="4" fillId="0" borderId="0" xfId="1" applyFont="1" applyBorder="1"/>
    <xf numFmtId="0" fontId="3" fillId="0" borderId="0" xfId="1" applyFont="1" applyBorder="1"/>
    <xf numFmtId="9" fontId="3" fillId="0" borderId="0" xfId="1" applyNumberFormat="1" applyFont="1" applyBorder="1"/>
    <xf numFmtId="0" fontId="3" fillId="0" borderId="6" xfId="1" applyFont="1" applyFill="1" applyBorder="1"/>
    <xf numFmtId="0" fontId="4" fillId="2" borderId="3" xfId="1" applyFont="1" applyFill="1" applyBorder="1"/>
    <xf numFmtId="0" fontId="7" fillId="0" borderId="0" xfId="0" applyFont="1"/>
    <xf numFmtId="0" fontId="4" fillId="2" borderId="4" xfId="1" applyFont="1" applyFill="1" applyBorder="1"/>
    <xf numFmtId="0" fontId="3" fillId="0" borderId="0" xfId="1" applyFont="1"/>
    <xf numFmtId="0" fontId="3" fillId="0" borderId="0" xfId="1" applyFont="1" applyFill="1"/>
    <xf numFmtId="3" fontId="3" fillId="0" borderId="2" xfId="1" applyNumberFormat="1" applyFont="1" applyBorder="1"/>
    <xf numFmtId="0" fontId="6" fillId="2" borderId="9" xfId="1" applyFont="1" applyFill="1" applyBorder="1"/>
    <xf numFmtId="0" fontId="6" fillId="2" borderId="0" xfId="1" applyFont="1" applyFill="1" applyBorder="1"/>
    <xf numFmtId="3" fontId="3" fillId="2" borderId="0" xfId="1" applyNumberFormat="1" applyFont="1" applyFill="1" applyBorder="1"/>
    <xf numFmtId="0" fontId="6" fillId="2" borderId="10" xfId="1" applyFont="1" applyFill="1" applyBorder="1"/>
    <xf numFmtId="0" fontId="6" fillId="2" borderId="0" xfId="1" applyFont="1" applyFill="1"/>
    <xf numFmtId="0" fontId="3" fillId="0" borderId="2" xfId="0" applyNumberFormat="1" applyFont="1" applyBorder="1"/>
    <xf numFmtId="0" fontId="6" fillId="2" borderId="11" xfId="1" applyFont="1" applyFill="1" applyBorder="1"/>
    <xf numFmtId="164" fontId="3" fillId="0" borderId="2" xfId="3" applyNumberFormat="1" applyFont="1" applyBorder="1"/>
    <xf numFmtId="9" fontId="3" fillId="0" borderId="2" xfId="1" applyNumberFormat="1" applyFont="1" applyFill="1" applyBorder="1" applyAlignment="1">
      <alignment horizontal="right"/>
    </xf>
    <xf numFmtId="0" fontId="10" fillId="3" borderId="0" xfId="0" applyFont="1" applyFill="1" applyBorder="1"/>
    <xf numFmtId="0" fontId="10" fillId="4" borderId="0" xfId="0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4" fillId="0" borderId="2" xfId="0" applyFont="1" applyBorder="1"/>
    <xf numFmtId="0" fontId="6" fillId="0" borderId="2" xfId="0" applyFont="1" applyBorder="1"/>
    <xf numFmtId="0" fontId="11" fillId="0" borderId="2" xfId="0" applyFont="1" applyBorder="1"/>
    <xf numFmtId="0" fontId="3" fillId="0" borderId="6" xfId="0" applyFont="1" applyFill="1" applyBorder="1"/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2" borderId="4" xfId="0" applyFont="1" applyFill="1" applyBorder="1"/>
    <xf numFmtId="0" fontId="6" fillId="2" borderId="12" xfId="0" applyFont="1" applyFill="1" applyBorder="1"/>
    <xf numFmtId="0" fontId="3" fillId="2" borderId="12" xfId="0" applyFont="1" applyFill="1" applyBorder="1"/>
    <xf numFmtId="0" fontId="3" fillId="2" borderId="0" xfId="0" applyFont="1" applyFill="1" applyBorder="1"/>
    <xf numFmtId="0" fontId="6" fillId="2" borderId="5" xfId="0" applyFont="1" applyFill="1" applyBorder="1"/>
    <xf numFmtId="0" fontId="3" fillId="2" borderId="4" xfId="0" applyFont="1" applyFill="1" applyBorder="1"/>
    <xf numFmtId="0" fontId="4" fillId="0" borderId="6" xfId="0" applyFont="1" applyBorder="1"/>
    <xf numFmtId="3" fontId="3" fillId="0" borderId="6" xfId="0" applyNumberFormat="1" applyFont="1" applyFill="1" applyBorder="1"/>
    <xf numFmtId="0" fontId="4" fillId="0" borderId="2" xfId="0" applyFont="1" applyFill="1" applyBorder="1"/>
    <xf numFmtId="0" fontId="3" fillId="2" borderId="13" xfId="0" applyFont="1" applyFill="1" applyBorder="1"/>
    <xf numFmtId="3" fontId="3" fillId="0" borderId="6" xfId="0" applyNumberFormat="1" applyFont="1" applyBorder="1"/>
    <xf numFmtId="3" fontId="3" fillId="0" borderId="2" xfId="0" applyNumberFormat="1" applyFont="1" applyFill="1" applyBorder="1"/>
    <xf numFmtId="0" fontId="4" fillId="2" borderId="3" xfId="0" applyFont="1" applyFill="1" applyBorder="1"/>
    <xf numFmtId="3" fontId="6" fillId="2" borderId="0" xfId="0" applyNumberFormat="1" applyFont="1" applyFill="1"/>
    <xf numFmtId="3" fontId="3" fillId="2" borderId="0" xfId="0" applyNumberFormat="1" applyFont="1" applyFill="1"/>
    <xf numFmtId="3" fontId="6" fillId="0" borderId="2" xfId="0" applyNumberFormat="1" applyFont="1" applyBorder="1"/>
    <xf numFmtId="0" fontId="3" fillId="0" borderId="4" xfId="0" applyFont="1" applyFill="1" applyBorder="1"/>
    <xf numFmtId="165" fontId="3" fillId="0" borderId="6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1"/>
    <cellStyle name="Normal 3" xfId="2"/>
    <cellStyle name="Normal 4" xfId="4"/>
  </cellStyles>
  <dxfs count="11">
    <dxf>
      <font>
        <color theme="0"/>
      </font>
      <fill>
        <patternFill>
          <bgColor rgb="FFA48957"/>
        </patternFill>
      </fill>
      <border>
        <horizontal style="thin">
          <color rgb="FFA48957"/>
        </horizontal>
      </border>
    </dxf>
    <dxf>
      <font>
        <b/>
        <color theme="0"/>
      </font>
      <fill>
        <patternFill>
          <bgColor rgb="FFA48957"/>
        </patternFill>
      </fill>
      <border>
        <top/>
        <bottom/>
        <vertical/>
        <horizontal style="thin">
          <color rgb="FFA48957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theme="7" tint="0.39997558519241921"/>
        </top>
        <bottom style="thin">
          <color theme="7" tint="0.3999755851924192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</border>
    </dxf>
    <dxf>
      <font>
        <b/>
        <color theme="1"/>
      </font>
      <border>
        <bottom style="thin">
          <color theme="7" tint="0.79998168889431442"/>
        </bottom>
      </border>
    </dxf>
    <dxf>
      <border>
        <left style="thin">
          <color theme="7" tint="0.79998168889431442"/>
        </left>
        <right style="thin">
          <color theme="7" tint="0.79998168889431442"/>
        </right>
      </border>
    </dxf>
    <dxf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  <border>
        <bottom style="thin">
          <color theme="7"/>
        </bottom>
        <vertical/>
        <horizontal style="thin">
          <color rgb="FF39275B"/>
        </horizontal>
      </border>
    </dxf>
    <dxf>
      <font>
        <color theme="1"/>
      </font>
      <fill>
        <patternFill patternType="solid">
          <fgColor theme="7" tint="0.59999389629810485"/>
          <bgColor theme="7" tint="0.59999389629810485"/>
        </patternFill>
      </fill>
      <border>
        <horizontal style="thin">
          <color theme="7" tint="0.79998168889431442"/>
        </horizontal>
      </border>
    </dxf>
  </dxfs>
  <tableStyles count="1" defaultTableStyle="TableStyleMedium9" defaultPivotStyle="PivotStyleLight16">
    <tableStyle name="PivotStyleDarkPurple_UWB" table="0" count="11">
      <tableStyleElement type="wholeTable" dxfId="10"/>
      <tableStyleElement type="headerRow" dxfId="9"/>
      <tableStyleElement type="totalRow" dxfId="8"/>
      <tableStyleElement type="secondRowStripe" dxfId="7"/>
      <tableStyleElement type="secondColumnStripe" dxfId="6"/>
      <tableStyleElement type="first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A48957"/>
      <color rgb="FF3927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Layout" zoomScaleNormal="100" workbookViewId="0"/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46</v>
      </c>
      <c r="C2" s="9" t="s">
        <v>27</v>
      </c>
      <c r="D2" s="9"/>
      <c r="E2" s="9" t="s">
        <v>46</v>
      </c>
      <c r="F2" s="9" t="s">
        <v>27</v>
      </c>
      <c r="G2" s="9"/>
      <c r="H2" s="9" t="s">
        <v>46</v>
      </c>
      <c r="I2" s="9" t="s">
        <v>27</v>
      </c>
      <c r="J2" s="10"/>
      <c r="K2" s="9" t="s">
        <v>46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2389</v>
      </c>
      <c r="C5" s="4">
        <v>2459</v>
      </c>
      <c r="D5" s="40">
        <f t="shared" ref="D5:D8" si="0">IF(C5&gt;0,(B5-C5)/C5,"--")</f>
        <v>-2.8466856445709638E-2</v>
      </c>
      <c r="E5" s="10">
        <v>1891</v>
      </c>
      <c r="F5" s="10">
        <v>1860</v>
      </c>
      <c r="G5" s="40">
        <f t="shared" ref="G5:G6" si="1">IF(F5&gt;0,(E5-F5)/F5,"--")</f>
        <v>1.6666666666666666E-2</v>
      </c>
      <c r="H5" s="10">
        <v>691</v>
      </c>
      <c r="I5" s="10">
        <v>629</v>
      </c>
      <c r="J5" s="40">
        <f t="shared" ref="J5:J6" si="2">IF(I5&gt;0,(H5-I5)/I5,"--")</f>
        <v>9.8569157392686804E-2</v>
      </c>
      <c r="K5" s="10">
        <v>637</v>
      </c>
      <c r="L5" s="10">
        <v>569</v>
      </c>
      <c r="M5" s="40">
        <f t="shared" ref="M5:M8" si="3">IF(L5&gt;0,(K5-L5)/L5,"--")</f>
        <v>0.1195079086115993</v>
      </c>
    </row>
    <row r="6" spans="1:13" x14ac:dyDescent="0.2">
      <c r="A6" s="10" t="s">
        <v>4</v>
      </c>
      <c r="B6" s="4">
        <v>1911</v>
      </c>
      <c r="C6" s="4">
        <v>1736</v>
      </c>
      <c r="D6" s="40">
        <f t="shared" si="0"/>
        <v>0.10080645161290322</v>
      </c>
      <c r="E6" s="10">
        <v>1153</v>
      </c>
      <c r="F6" s="10">
        <v>1098</v>
      </c>
      <c r="G6" s="40">
        <f t="shared" si="1"/>
        <v>5.0091074681238613E-2</v>
      </c>
      <c r="H6" s="10">
        <v>816</v>
      </c>
      <c r="I6" s="10">
        <v>805</v>
      </c>
      <c r="J6" s="40">
        <f t="shared" si="2"/>
        <v>1.3664596273291925E-2</v>
      </c>
      <c r="K6" s="10">
        <v>744</v>
      </c>
      <c r="L6" s="10">
        <v>764</v>
      </c>
      <c r="M6" s="40">
        <f t="shared" si="3"/>
        <v>-2.6178010471204188E-2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4300</v>
      </c>
      <c r="C8" s="21">
        <f>SUM(C5:C6)</f>
        <v>4195</v>
      </c>
      <c r="D8" s="40">
        <f t="shared" si="0"/>
        <v>2.5029797377830752E-2</v>
      </c>
      <c r="E8" s="21">
        <f t="shared" ref="E8:F8" si="4">SUM(E5:E6)</f>
        <v>3044</v>
      </c>
      <c r="F8" s="21">
        <f t="shared" si="4"/>
        <v>2958</v>
      </c>
      <c r="G8" s="40">
        <f t="shared" ref="G8" si="5">IF(F8&gt;0,(E8-F8)/F8,"--")</f>
        <v>2.9073698444895199E-2</v>
      </c>
      <c r="H8" s="21">
        <f t="shared" ref="H8:I8" si="6">SUM(H5:H6)</f>
        <v>1507</v>
      </c>
      <c r="I8" s="21">
        <f t="shared" si="6"/>
        <v>1434</v>
      </c>
      <c r="J8" s="40">
        <f t="shared" ref="J8" si="7">IF(I8&gt;0,(H8-I8)/I8,"--")</f>
        <v>5.090655509065551E-2</v>
      </c>
      <c r="K8" s="10">
        <f>IF(ISNUMBER(K5),SUM(K5:K6),K6)</f>
        <v>1381</v>
      </c>
      <c r="L8" s="10">
        <f>IF(ISNUMBER(L5),SUM(L5:L6),L6)</f>
        <v>1333</v>
      </c>
      <c r="M8" s="40">
        <f t="shared" si="3"/>
        <v>3.6009002250562638E-2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1" t="s">
        <v>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x14ac:dyDescent="0.2">
      <c r="A11" s="8"/>
      <c r="B11" s="9" t="s">
        <v>46</v>
      </c>
      <c r="C11" s="9" t="s">
        <v>27</v>
      </c>
      <c r="D11" s="9"/>
      <c r="E11" s="9" t="s">
        <v>46</v>
      </c>
      <c r="F11" s="9" t="s">
        <v>27</v>
      </c>
      <c r="G11" s="9"/>
      <c r="H11" s="9" t="s">
        <v>46</v>
      </c>
      <c r="I11" s="9" t="s">
        <v>27</v>
      </c>
      <c r="J11" s="10"/>
      <c r="K11" s="9" t="s">
        <v>46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9</v>
      </c>
      <c r="C14" s="37">
        <v>7</v>
      </c>
      <c r="D14" s="40">
        <f>IF(C14&gt;0,(B14-C14)/C14,"--")</f>
        <v>0.2857142857142857</v>
      </c>
      <c r="E14" s="37">
        <v>2</v>
      </c>
      <c r="F14" s="37">
        <v>6</v>
      </c>
      <c r="G14" s="40">
        <f>IF(F14&gt;0,(E14-F14)/F14,"--")</f>
        <v>-0.66666666666666663</v>
      </c>
      <c r="H14" s="37">
        <v>1</v>
      </c>
      <c r="I14" s="37">
        <v>3</v>
      </c>
      <c r="J14" s="40">
        <f>IF(I14&gt;0,(H14-I14)/I14,"--")</f>
        <v>-0.66666666666666663</v>
      </c>
      <c r="K14" s="10">
        <v>1</v>
      </c>
      <c r="L14" s="10">
        <v>2</v>
      </c>
      <c r="M14" s="40">
        <f>IF(L14&gt;0,(K14-L14)/L14,"--")</f>
        <v>-0.5</v>
      </c>
    </row>
    <row r="15" spans="1:13" x14ac:dyDescent="0.2">
      <c r="A15" s="2" t="s">
        <v>8</v>
      </c>
      <c r="B15" s="37">
        <v>846</v>
      </c>
      <c r="C15" s="37">
        <v>825</v>
      </c>
      <c r="D15" s="40">
        <f>IF(C15&gt;0,(B15-C15)/C15,"--")</f>
        <v>2.5454545454545455E-2</v>
      </c>
      <c r="E15" s="37">
        <v>742</v>
      </c>
      <c r="F15" s="37">
        <v>674</v>
      </c>
      <c r="G15" s="40">
        <f>IF(F15&gt;0,(E15-F15)/F15,"--")</f>
        <v>0.10089020771513353</v>
      </c>
      <c r="H15" s="37">
        <v>243</v>
      </c>
      <c r="I15" s="37">
        <v>210</v>
      </c>
      <c r="J15" s="40">
        <f>IF(I15&gt;0,(H15-I15)/I15,"--")</f>
        <v>0.15714285714285714</v>
      </c>
      <c r="K15" s="10">
        <v>235</v>
      </c>
      <c r="L15" s="10">
        <v>202</v>
      </c>
      <c r="M15" s="40">
        <f>IF(L15&gt;0,(K15-L15)/L15,"--")</f>
        <v>0.16336633663366337</v>
      </c>
    </row>
    <row r="16" spans="1:13" x14ac:dyDescent="0.2">
      <c r="A16" s="2" t="s">
        <v>26</v>
      </c>
      <c r="B16" s="37">
        <v>194</v>
      </c>
      <c r="C16" s="37">
        <v>207</v>
      </c>
      <c r="D16" s="40">
        <f t="shared" ref="D16:D22" si="8">IF(C16&gt;0,(B16-C16)/C16,"--")</f>
        <v>-6.280193236714976E-2</v>
      </c>
      <c r="E16" s="37">
        <v>111</v>
      </c>
      <c r="F16" s="37">
        <v>110</v>
      </c>
      <c r="G16" s="40">
        <f t="shared" ref="G16:G22" si="9">IF(F16&gt;0,(E16-F16)/F16,"--")</f>
        <v>9.0909090909090905E-3</v>
      </c>
      <c r="H16" s="37">
        <v>51</v>
      </c>
      <c r="I16" s="37">
        <v>44</v>
      </c>
      <c r="J16" s="40">
        <f t="shared" ref="J16:J22" si="10">IF(I16&gt;0,(H16-I16)/I16,"--")</f>
        <v>0.15909090909090909</v>
      </c>
      <c r="K16" s="10">
        <v>46</v>
      </c>
      <c r="L16" s="10">
        <v>40</v>
      </c>
      <c r="M16" s="40">
        <f t="shared" ref="M16:M22" si="11">IF(L16&gt;0,(K16-L16)/L16,"--")</f>
        <v>0.15</v>
      </c>
    </row>
    <row r="17" spans="1:13" x14ac:dyDescent="0.2">
      <c r="A17" s="3" t="s">
        <v>20</v>
      </c>
      <c r="B17" s="37">
        <v>30</v>
      </c>
      <c r="C17" s="37">
        <v>28</v>
      </c>
      <c r="D17" s="40">
        <f t="shared" si="8"/>
        <v>7.1428571428571425E-2</v>
      </c>
      <c r="E17" s="37">
        <v>16</v>
      </c>
      <c r="F17" s="37">
        <v>19</v>
      </c>
      <c r="G17" s="40">
        <f t="shared" si="9"/>
        <v>-0.15789473684210525</v>
      </c>
      <c r="H17" s="37">
        <v>7</v>
      </c>
      <c r="I17" s="37">
        <v>11</v>
      </c>
      <c r="J17" s="40">
        <f t="shared" si="10"/>
        <v>-0.36363636363636365</v>
      </c>
      <c r="K17" s="10">
        <v>7</v>
      </c>
      <c r="L17" s="13">
        <v>11</v>
      </c>
      <c r="M17" s="40">
        <f t="shared" si="11"/>
        <v>-0.36363636363636365</v>
      </c>
    </row>
    <row r="18" spans="1:13" x14ac:dyDescent="0.2">
      <c r="A18" s="3" t="s">
        <v>21</v>
      </c>
      <c r="B18" s="37">
        <v>665</v>
      </c>
      <c r="C18" s="37">
        <v>674</v>
      </c>
      <c r="D18" s="40">
        <f t="shared" si="8"/>
        <v>-1.3353115727002967E-2</v>
      </c>
      <c r="E18" s="37">
        <v>549</v>
      </c>
      <c r="F18" s="37">
        <v>546</v>
      </c>
      <c r="G18" s="40">
        <f t="shared" si="9"/>
        <v>5.4945054945054949E-3</v>
      </c>
      <c r="H18" s="37">
        <v>207</v>
      </c>
      <c r="I18" s="37">
        <v>181</v>
      </c>
      <c r="J18" s="40">
        <f t="shared" si="10"/>
        <v>0.143646408839779</v>
      </c>
      <c r="K18" s="10">
        <v>190</v>
      </c>
      <c r="L18" s="10">
        <v>169</v>
      </c>
      <c r="M18" s="40">
        <f t="shared" si="11"/>
        <v>0.1242603550295858</v>
      </c>
    </row>
    <row r="19" spans="1:13" x14ac:dyDescent="0.2">
      <c r="A19" s="3" t="s">
        <v>22</v>
      </c>
      <c r="B19" s="37">
        <v>160</v>
      </c>
      <c r="C19" s="37">
        <v>142</v>
      </c>
      <c r="D19" s="40">
        <f t="shared" si="8"/>
        <v>0.12676056338028169</v>
      </c>
      <c r="E19" s="37">
        <v>135</v>
      </c>
      <c r="F19" s="37">
        <v>125</v>
      </c>
      <c r="G19" s="40">
        <f t="shared" si="9"/>
        <v>0.08</v>
      </c>
      <c r="H19" s="37">
        <v>50</v>
      </c>
      <c r="I19" s="37">
        <v>45</v>
      </c>
      <c r="J19" s="40">
        <f t="shared" si="10"/>
        <v>0.1111111111111111</v>
      </c>
      <c r="K19" s="10">
        <v>46</v>
      </c>
      <c r="L19" s="10">
        <v>43</v>
      </c>
      <c r="M19" s="40">
        <f t="shared" si="11"/>
        <v>6.9767441860465115E-2</v>
      </c>
    </row>
    <row r="20" spans="1:13" x14ac:dyDescent="0.2">
      <c r="A20" s="3" t="s">
        <v>9</v>
      </c>
      <c r="B20" s="10">
        <v>304</v>
      </c>
      <c r="C20" s="10">
        <v>321</v>
      </c>
      <c r="D20" s="40">
        <f t="shared" si="8"/>
        <v>-5.2959501557632398E-2</v>
      </c>
      <c r="E20" s="10">
        <v>222</v>
      </c>
      <c r="F20" s="10">
        <v>221</v>
      </c>
      <c r="G20" s="40">
        <f t="shared" si="9"/>
        <v>4.5248868778280547E-3</v>
      </c>
      <c r="H20" s="10">
        <v>96</v>
      </c>
      <c r="I20" s="10">
        <v>63</v>
      </c>
      <c r="J20" s="40">
        <f t="shared" si="10"/>
        <v>0.52380952380952384</v>
      </c>
      <c r="K20" s="10">
        <v>93</v>
      </c>
      <c r="L20" s="10">
        <v>60</v>
      </c>
      <c r="M20" s="40">
        <f t="shared" si="11"/>
        <v>0.55000000000000004</v>
      </c>
    </row>
    <row r="21" spans="1:13" x14ac:dyDescent="0.2">
      <c r="A21" s="3" t="s">
        <v>10</v>
      </c>
      <c r="B21" s="37">
        <v>147</v>
      </c>
      <c r="C21" s="37">
        <v>223</v>
      </c>
      <c r="D21" s="40">
        <f t="shared" si="8"/>
        <v>-0.34080717488789236</v>
      </c>
      <c r="E21" s="37">
        <v>88</v>
      </c>
      <c r="F21" s="37">
        <v>136</v>
      </c>
      <c r="G21" s="40">
        <f t="shared" si="9"/>
        <v>-0.35294117647058826</v>
      </c>
      <c r="H21" s="37">
        <v>30</v>
      </c>
      <c r="I21" s="37">
        <v>60</v>
      </c>
      <c r="J21" s="40">
        <f t="shared" si="10"/>
        <v>-0.5</v>
      </c>
      <c r="K21" s="10">
        <v>14</v>
      </c>
      <c r="L21" s="10">
        <v>32</v>
      </c>
      <c r="M21" s="40">
        <f t="shared" si="11"/>
        <v>-0.5625</v>
      </c>
    </row>
    <row r="22" spans="1:13" x14ac:dyDescent="0.2">
      <c r="A22" s="3" t="s">
        <v>24</v>
      </c>
      <c r="B22" s="37">
        <v>34</v>
      </c>
      <c r="C22" s="37">
        <v>32</v>
      </c>
      <c r="D22" s="40">
        <f t="shared" si="8"/>
        <v>6.25E-2</v>
      </c>
      <c r="E22" s="37">
        <v>26</v>
      </c>
      <c r="F22" s="37">
        <v>23</v>
      </c>
      <c r="G22" s="40">
        <f t="shared" si="9"/>
        <v>0.13043478260869565</v>
      </c>
      <c r="H22" s="37">
        <v>6</v>
      </c>
      <c r="I22" s="37">
        <v>12</v>
      </c>
      <c r="J22" s="40">
        <f t="shared" si="10"/>
        <v>-0.5</v>
      </c>
      <c r="K22" s="10">
        <v>5</v>
      </c>
      <c r="L22" s="10">
        <v>10</v>
      </c>
      <c r="M22" s="40">
        <f t="shared" si="11"/>
        <v>-0.5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1280</v>
      </c>
      <c r="C24" s="31">
        <v>1343</v>
      </c>
      <c r="D24" s="40">
        <f t="shared" ref="D24:D25" si="12">IF(C24&gt;0,(B24-C24)/C24,"--")</f>
        <v>-4.6909903201787041E-2</v>
      </c>
      <c r="E24" s="10">
        <v>1022</v>
      </c>
      <c r="F24" s="10">
        <v>1015</v>
      </c>
      <c r="G24" s="40">
        <f t="shared" ref="G24:G25" si="13">IF(F24&gt;0,(E24-F24)/F24,"--")</f>
        <v>6.8965517241379309E-3</v>
      </c>
      <c r="H24" s="10">
        <v>369</v>
      </c>
      <c r="I24" s="10">
        <v>337</v>
      </c>
      <c r="J24" s="40">
        <f t="shared" ref="J24:J25" si="14">IF(I24&gt;0,(H24-I24)/I24,"--")</f>
        <v>9.4955489614243327E-2</v>
      </c>
      <c r="K24" s="10">
        <v>336</v>
      </c>
      <c r="L24" s="10">
        <v>309</v>
      </c>
      <c r="M24" s="40">
        <f t="shared" ref="M24:M25" si="15">IF(L24&gt;0,(K24-L24)/L24,"--")</f>
        <v>8.7378640776699032E-2</v>
      </c>
    </row>
    <row r="25" spans="1:13" x14ac:dyDescent="0.2">
      <c r="A25" s="13" t="s">
        <v>11</v>
      </c>
      <c r="B25" s="31">
        <v>1109</v>
      </c>
      <c r="C25" s="31">
        <v>1116</v>
      </c>
      <c r="D25" s="40">
        <f t="shared" si="12"/>
        <v>-6.2724014336917565E-3</v>
      </c>
      <c r="E25" s="10">
        <v>869</v>
      </c>
      <c r="F25" s="10">
        <v>845</v>
      </c>
      <c r="G25" s="40">
        <f t="shared" si="13"/>
        <v>2.8402366863905324E-2</v>
      </c>
      <c r="H25" s="10">
        <v>322</v>
      </c>
      <c r="I25" s="10">
        <v>292</v>
      </c>
      <c r="J25" s="40">
        <f t="shared" si="14"/>
        <v>0.10273972602739725</v>
      </c>
      <c r="K25" s="10">
        <v>301</v>
      </c>
      <c r="L25" s="10">
        <v>260</v>
      </c>
      <c r="M25" s="40">
        <f t="shared" si="15"/>
        <v>0.15769230769230769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2042</v>
      </c>
      <c r="C27" s="31">
        <v>2010</v>
      </c>
      <c r="D27" s="40">
        <f t="shared" ref="D27:D29" si="16">IF(C27&gt;0,(B27-C27)/C27,"--")</f>
        <v>1.5920398009950248E-2</v>
      </c>
      <c r="E27" s="31">
        <v>1664</v>
      </c>
      <c r="F27" s="31">
        <v>1566</v>
      </c>
      <c r="G27" s="40">
        <f t="shared" ref="G27:G29" si="17">IF(F27&gt;0,(E27-F27)/F27,"--")</f>
        <v>6.2579821200510852E-2</v>
      </c>
      <c r="H27" s="10">
        <v>634</v>
      </c>
      <c r="I27" s="10">
        <v>546</v>
      </c>
      <c r="J27" s="40">
        <f t="shared" ref="J27:J29" si="18">IF(I27&gt;0,(H27-I27)/I27,"--")</f>
        <v>0.16117216117216118</v>
      </c>
      <c r="K27" s="10">
        <v>602</v>
      </c>
      <c r="L27" s="10">
        <v>521</v>
      </c>
      <c r="M27" s="40">
        <f t="shared" ref="M27:M29" si="19">IF(L27&gt;0,(K27-L27)/L27,"--")</f>
        <v>0.15547024952015356</v>
      </c>
    </row>
    <row r="28" spans="1:13" x14ac:dyDescent="0.2">
      <c r="A28" s="13" t="s">
        <v>15</v>
      </c>
      <c r="B28" s="10">
        <v>200</v>
      </c>
      <c r="C28" s="10">
        <v>226</v>
      </c>
      <c r="D28" s="40">
        <f t="shared" si="16"/>
        <v>-0.11504424778761062</v>
      </c>
      <c r="E28" s="10">
        <v>139</v>
      </c>
      <c r="F28" s="10">
        <v>158</v>
      </c>
      <c r="G28" s="40">
        <f t="shared" si="17"/>
        <v>-0.12025316455696203</v>
      </c>
      <c r="H28" s="10">
        <v>27</v>
      </c>
      <c r="I28" s="10">
        <v>23</v>
      </c>
      <c r="J28" s="40">
        <f t="shared" si="18"/>
        <v>0.17391304347826086</v>
      </c>
      <c r="K28" s="10">
        <v>21</v>
      </c>
      <c r="L28" s="10">
        <v>16</v>
      </c>
      <c r="M28" s="40">
        <f t="shared" si="19"/>
        <v>0.3125</v>
      </c>
    </row>
    <row r="29" spans="1:13" x14ac:dyDescent="0.2">
      <c r="A29" s="13" t="s">
        <v>10</v>
      </c>
      <c r="B29" s="10">
        <v>147</v>
      </c>
      <c r="C29" s="10">
        <v>223</v>
      </c>
      <c r="D29" s="40">
        <f t="shared" si="16"/>
        <v>-0.34080717488789236</v>
      </c>
      <c r="E29" s="10">
        <v>88</v>
      </c>
      <c r="F29" s="10">
        <v>136</v>
      </c>
      <c r="G29" s="40">
        <f t="shared" si="17"/>
        <v>-0.35294117647058826</v>
      </c>
      <c r="H29" s="10">
        <v>30</v>
      </c>
      <c r="I29" s="10">
        <v>60</v>
      </c>
      <c r="J29" s="40">
        <f t="shared" si="18"/>
        <v>-0.5</v>
      </c>
      <c r="K29" s="10">
        <v>14</v>
      </c>
      <c r="L29" s="10">
        <v>32</v>
      </c>
      <c r="M29" s="40">
        <f t="shared" si="19"/>
        <v>-0.5625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1" t="s">
        <v>25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x14ac:dyDescent="0.2">
      <c r="A32" s="8"/>
      <c r="B32" s="9" t="s">
        <v>46</v>
      </c>
      <c r="C32" s="9" t="s">
        <v>27</v>
      </c>
      <c r="D32" s="9"/>
      <c r="E32" s="9" t="s">
        <v>46</v>
      </c>
      <c r="F32" s="9" t="s">
        <v>27</v>
      </c>
      <c r="G32" s="9"/>
      <c r="H32" s="9" t="s">
        <v>46</v>
      </c>
      <c r="I32" s="9" t="s">
        <v>27</v>
      </c>
      <c r="J32" s="10"/>
      <c r="K32" s="9" t="s">
        <v>46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12</v>
      </c>
      <c r="C35" s="37">
        <v>15</v>
      </c>
      <c r="D35" s="40">
        <f>IF(C35&gt;0,(B35-C35)/C35,"--")</f>
        <v>-0.2</v>
      </c>
      <c r="E35" s="37">
        <v>8</v>
      </c>
      <c r="F35" s="37">
        <v>10</v>
      </c>
      <c r="G35" s="40">
        <f>IF(F35&gt;0,(E35-F35)/F35,"--")</f>
        <v>-0.2</v>
      </c>
      <c r="H35" s="37">
        <v>8</v>
      </c>
      <c r="I35" s="37">
        <v>6</v>
      </c>
      <c r="J35" s="40">
        <f>IF(I35&gt;0,(H35-I35)/I35,"--")</f>
        <v>0.33333333333333331</v>
      </c>
      <c r="K35" s="10">
        <v>8</v>
      </c>
      <c r="L35" s="10">
        <v>6</v>
      </c>
      <c r="M35" s="40">
        <f>IF(L35&gt;0,(K35-L35)/L35,"--")</f>
        <v>0.33333333333333331</v>
      </c>
    </row>
    <row r="36" spans="1:13" x14ac:dyDescent="0.2">
      <c r="A36" s="2" t="s">
        <v>8</v>
      </c>
      <c r="B36" s="37">
        <v>382</v>
      </c>
      <c r="C36" s="37">
        <v>294</v>
      </c>
      <c r="D36" s="40">
        <f>IF(C36&gt;0,(B36-C36)/C36,"--")</f>
        <v>0.29931972789115646</v>
      </c>
      <c r="E36" s="37">
        <v>224</v>
      </c>
      <c r="F36" s="37">
        <v>159</v>
      </c>
      <c r="G36" s="40">
        <f>IF(F36&gt;0,(E36-F36)/F36,"--")</f>
        <v>0.4088050314465409</v>
      </c>
      <c r="H36" s="37">
        <v>149</v>
      </c>
      <c r="I36" s="37">
        <v>118</v>
      </c>
      <c r="J36" s="40">
        <f>IF(I36&gt;0,(H36-I36)/I36,"--")</f>
        <v>0.26271186440677968</v>
      </c>
      <c r="K36" s="10">
        <v>138</v>
      </c>
      <c r="L36" s="10">
        <v>113</v>
      </c>
      <c r="M36" s="40">
        <f>IF(L36&gt;0,(K36-L36)/L36,"--")</f>
        <v>0.22123893805309736</v>
      </c>
    </row>
    <row r="37" spans="1:13" x14ac:dyDescent="0.2">
      <c r="A37" s="2" t="s">
        <v>26</v>
      </c>
      <c r="B37" s="37">
        <v>118</v>
      </c>
      <c r="C37" s="37">
        <v>109</v>
      </c>
      <c r="D37" s="40">
        <f t="shared" ref="D37:D43" si="20">IF(C37&gt;0,(B37-C37)/C37,"--")</f>
        <v>8.2568807339449546E-2</v>
      </c>
      <c r="E37" s="37">
        <v>44</v>
      </c>
      <c r="F37" s="37">
        <v>53</v>
      </c>
      <c r="G37" s="40">
        <f t="shared" ref="G37:G43" si="21">IF(F37&gt;0,(E37-F37)/F37,"--")</f>
        <v>-0.16981132075471697</v>
      </c>
      <c r="H37" s="37">
        <v>34</v>
      </c>
      <c r="I37" s="37">
        <v>38</v>
      </c>
      <c r="J37" s="40">
        <f t="shared" ref="J37:J43" si="22">IF(I37&gt;0,(H37-I37)/I37,"--")</f>
        <v>-0.10526315789473684</v>
      </c>
      <c r="K37" s="10">
        <v>32</v>
      </c>
      <c r="L37" s="10">
        <v>37</v>
      </c>
      <c r="M37" s="40">
        <f t="shared" ref="M37:M50" si="23">IF(L37&gt;0,(K37-L37)/L37,"--")</f>
        <v>-0.13513513513513514</v>
      </c>
    </row>
    <row r="38" spans="1:13" x14ac:dyDescent="0.2">
      <c r="A38" s="3" t="s">
        <v>20</v>
      </c>
      <c r="B38" s="37">
        <v>15</v>
      </c>
      <c r="C38" s="37">
        <v>12</v>
      </c>
      <c r="D38" s="40">
        <f t="shared" si="20"/>
        <v>0.25</v>
      </c>
      <c r="E38" s="37">
        <v>6</v>
      </c>
      <c r="F38" s="37">
        <v>8</v>
      </c>
      <c r="G38" s="40">
        <f t="shared" si="21"/>
        <v>-0.25</v>
      </c>
      <c r="H38" s="37">
        <v>6</v>
      </c>
      <c r="I38" s="37">
        <v>8</v>
      </c>
      <c r="J38" s="40">
        <f t="shared" si="22"/>
        <v>-0.25</v>
      </c>
      <c r="K38" s="13">
        <v>5</v>
      </c>
      <c r="L38" s="13">
        <v>8</v>
      </c>
      <c r="M38" s="40">
        <f t="shared" si="23"/>
        <v>-0.375</v>
      </c>
    </row>
    <row r="39" spans="1:13" x14ac:dyDescent="0.2">
      <c r="A39" s="3" t="s">
        <v>21</v>
      </c>
      <c r="B39" s="37">
        <v>813</v>
      </c>
      <c r="C39" s="37">
        <v>831</v>
      </c>
      <c r="D39" s="40">
        <f t="shared" si="20"/>
        <v>-2.1660649819494584E-2</v>
      </c>
      <c r="E39" s="37">
        <v>526</v>
      </c>
      <c r="F39" s="37">
        <v>582</v>
      </c>
      <c r="G39" s="40">
        <f t="shared" si="21"/>
        <v>-9.6219931271477668E-2</v>
      </c>
      <c r="H39" s="37">
        <v>401</v>
      </c>
      <c r="I39" s="37">
        <v>445</v>
      </c>
      <c r="J39" s="40">
        <f t="shared" si="22"/>
        <v>-9.8876404494382023E-2</v>
      </c>
      <c r="K39" s="10">
        <v>371</v>
      </c>
      <c r="L39" s="10">
        <v>425</v>
      </c>
      <c r="M39" s="40">
        <f t="shared" si="23"/>
        <v>-0.12705882352941175</v>
      </c>
    </row>
    <row r="40" spans="1:13" x14ac:dyDescent="0.2">
      <c r="A40" s="3" t="s">
        <v>22</v>
      </c>
      <c r="B40" s="37">
        <v>88</v>
      </c>
      <c r="C40" s="37">
        <v>80</v>
      </c>
      <c r="D40" s="40">
        <f t="shared" si="20"/>
        <v>0.1</v>
      </c>
      <c r="E40" s="37">
        <v>53</v>
      </c>
      <c r="F40" s="37">
        <v>56</v>
      </c>
      <c r="G40" s="40">
        <f t="shared" si="21"/>
        <v>-5.3571428571428568E-2</v>
      </c>
      <c r="H40" s="37">
        <v>47</v>
      </c>
      <c r="I40" s="37">
        <v>44</v>
      </c>
      <c r="J40" s="40">
        <f t="shared" si="22"/>
        <v>6.8181818181818177E-2</v>
      </c>
      <c r="K40" s="10">
        <v>41</v>
      </c>
      <c r="L40" s="10">
        <v>42</v>
      </c>
      <c r="M40" s="40">
        <f t="shared" si="23"/>
        <v>-2.3809523809523808E-2</v>
      </c>
    </row>
    <row r="41" spans="1:13" x14ac:dyDescent="0.2">
      <c r="A41" s="3" t="s">
        <v>9</v>
      </c>
      <c r="B41" s="10">
        <v>124</v>
      </c>
      <c r="C41" s="10">
        <v>128</v>
      </c>
      <c r="D41" s="40">
        <f t="shared" si="20"/>
        <v>-3.125E-2</v>
      </c>
      <c r="E41" s="10">
        <v>70</v>
      </c>
      <c r="F41" s="10">
        <v>84</v>
      </c>
      <c r="G41" s="40">
        <f t="shared" si="21"/>
        <v>-0.16666666666666666</v>
      </c>
      <c r="H41" s="10">
        <v>51</v>
      </c>
      <c r="I41" s="10">
        <v>68</v>
      </c>
      <c r="J41" s="40">
        <f t="shared" si="22"/>
        <v>-0.25</v>
      </c>
      <c r="K41" s="10">
        <v>49</v>
      </c>
      <c r="L41" s="10">
        <v>64</v>
      </c>
      <c r="M41" s="40">
        <f t="shared" si="23"/>
        <v>-0.234375</v>
      </c>
    </row>
    <row r="42" spans="1:13" x14ac:dyDescent="0.2">
      <c r="A42" s="3" t="s">
        <v>10</v>
      </c>
      <c r="B42" s="37">
        <v>336</v>
      </c>
      <c r="C42" s="37">
        <v>245</v>
      </c>
      <c r="D42" s="40">
        <f t="shared" si="20"/>
        <v>0.37142857142857144</v>
      </c>
      <c r="E42" s="10">
        <v>211</v>
      </c>
      <c r="F42" s="10">
        <v>130</v>
      </c>
      <c r="G42" s="40">
        <f t="shared" si="21"/>
        <v>0.62307692307692308</v>
      </c>
      <c r="H42" s="10">
        <v>112</v>
      </c>
      <c r="I42" s="10">
        <v>67</v>
      </c>
      <c r="J42" s="40">
        <f t="shared" si="22"/>
        <v>0.67164179104477617</v>
      </c>
      <c r="K42" s="10">
        <v>93</v>
      </c>
      <c r="L42" s="10">
        <v>58</v>
      </c>
      <c r="M42" s="40">
        <f t="shared" si="23"/>
        <v>0.60344827586206895</v>
      </c>
    </row>
    <row r="43" spans="1:13" x14ac:dyDescent="0.2">
      <c r="A43" s="3" t="s">
        <v>24</v>
      </c>
      <c r="B43" s="37">
        <v>23</v>
      </c>
      <c r="C43" s="37">
        <v>22</v>
      </c>
      <c r="D43" s="40">
        <f t="shared" si="20"/>
        <v>4.5454545454545456E-2</v>
      </c>
      <c r="E43" s="10">
        <v>11</v>
      </c>
      <c r="F43" s="10">
        <v>16</v>
      </c>
      <c r="G43" s="40">
        <f t="shared" si="21"/>
        <v>-0.3125</v>
      </c>
      <c r="H43" s="10">
        <v>8</v>
      </c>
      <c r="I43" s="10">
        <v>11</v>
      </c>
      <c r="J43" s="40">
        <f t="shared" si="22"/>
        <v>-0.27272727272727271</v>
      </c>
      <c r="K43" s="10">
        <v>7</v>
      </c>
      <c r="L43" s="10">
        <v>11</v>
      </c>
      <c r="M43" s="40">
        <f t="shared" si="23"/>
        <v>-0.36363636363636365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920</v>
      </c>
      <c r="C45" s="37">
        <v>918</v>
      </c>
      <c r="D45" s="40">
        <f t="shared" ref="D45:D46" si="24">IF(C45&gt;0,(B45-C45)/C45,"--")</f>
        <v>2.1786492374727671E-3</v>
      </c>
      <c r="E45" s="10">
        <v>590</v>
      </c>
      <c r="F45" s="10">
        <v>600</v>
      </c>
      <c r="G45" s="40">
        <f t="shared" ref="G45:G46" si="25">IF(F45&gt;0,(E45-F45)/F45,"--")</f>
        <v>-1.6666666666666666E-2</v>
      </c>
      <c r="H45" s="10">
        <v>410</v>
      </c>
      <c r="I45" s="10">
        <v>437</v>
      </c>
      <c r="J45" s="40">
        <f t="shared" ref="J45:J46" si="26">IF(I45&gt;0,(H45-I45)/I45,"--")</f>
        <v>-6.1784897025171627E-2</v>
      </c>
      <c r="K45" s="10">
        <v>377</v>
      </c>
      <c r="L45" s="10">
        <v>413</v>
      </c>
      <c r="M45" s="40">
        <f t="shared" si="23"/>
        <v>-8.7167070217917669E-2</v>
      </c>
    </row>
    <row r="46" spans="1:13" x14ac:dyDescent="0.2">
      <c r="A46" s="13" t="s">
        <v>11</v>
      </c>
      <c r="B46" s="37">
        <v>991</v>
      </c>
      <c r="C46" s="37">
        <v>818</v>
      </c>
      <c r="D46" s="40">
        <f t="shared" si="24"/>
        <v>0.21149144254278729</v>
      </c>
      <c r="E46" s="10">
        <v>563</v>
      </c>
      <c r="F46" s="10">
        <v>498</v>
      </c>
      <c r="G46" s="40">
        <f t="shared" si="25"/>
        <v>0.13052208835341367</v>
      </c>
      <c r="H46" s="10">
        <v>406</v>
      </c>
      <c r="I46" s="10">
        <v>368</v>
      </c>
      <c r="J46" s="40">
        <f t="shared" si="26"/>
        <v>0.10326086956521739</v>
      </c>
      <c r="K46" s="10">
        <v>367</v>
      </c>
      <c r="L46" s="10">
        <v>351</v>
      </c>
      <c r="M46" s="40">
        <f t="shared" si="23"/>
        <v>4.5584045584045586E-2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1431</v>
      </c>
      <c r="C48" s="31">
        <v>1368</v>
      </c>
      <c r="D48" s="40">
        <f t="shared" ref="D48:D50" si="27">IF(C48&gt;0,(B48-C48)/C48,"--")</f>
        <v>4.6052631578947366E-2</v>
      </c>
      <c r="E48" s="10">
        <v>872</v>
      </c>
      <c r="F48" s="10">
        <v>910</v>
      </c>
      <c r="G48" s="40">
        <f t="shared" ref="G48:G50" si="28">IF(F48&gt;0,(E48-F48)/F48,"--")</f>
        <v>-4.1758241758241756E-2</v>
      </c>
      <c r="H48" s="10">
        <v>668</v>
      </c>
      <c r="I48" s="10">
        <v>707</v>
      </c>
      <c r="J48" s="40">
        <f t="shared" ref="J48:J50" si="29">IF(I48&gt;0,(H48-I48)/I48,"--")</f>
        <v>-5.5162659123055166E-2</v>
      </c>
      <c r="K48" s="10">
        <v>622</v>
      </c>
      <c r="L48" s="10">
        <v>679</v>
      </c>
      <c r="M48" s="40">
        <f t="shared" si="23"/>
        <v>-8.3946980854197342E-2</v>
      </c>
    </row>
    <row r="49" spans="1:13" x14ac:dyDescent="0.2">
      <c r="A49" s="13" t="s">
        <v>15</v>
      </c>
      <c r="B49" s="10">
        <v>144</v>
      </c>
      <c r="C49" s="10">
        <v>123</v>
      </c>
      <c r="D49" s="40">
        <f t="shared" si="27"/>
        <v>0.17073170731707318</v>
      </c>
      <c r="E49" s="10">
        <v>70</v>
      </c>
      <c r="F49" s="10">
        <v>58</v>
      </c>
      <c r="G49" s="40">
        <f t="shared" si="28"/>
        <v>0.20689655172413793</v>
      </c>
      <c r="H49" s="10">
        <v>36</v>
      </c>
      <c r="I49" s="10">
        <v>31</v>
      </c>
      <c r="J49" s="40">
        <f t="shared" si="29"/>
        <v>0.16129032258064516</v>
      </c>
      <c r="K49" s="10">
        <v>29</v>
      </c>
      <c r="L49" s="10">
        <v>27</v>
      </c>
      <c r="M49" s="40">
        <f t="shared" si="23"/>
        <v>7.407407407407407E-2</v>
      </c>
    </row>
    <row r="50" spans="1:13" x14ac:dyDescent="0.2">
      <c r="A50" s="13" t="s">
        <v>10</v>
      </c>
      <c r="B50" s="10">
        <v>336</v>
      </c>
      <c r="C50" s="10">
        <v>245</v>
      </c>
      <c r="D50" s="40">
        <f t="shared" si="27"/>
        <v>0.37142857142857144</v>
      </c>
      <c r="E50" s="10">
        <v>211</v>
      </c>
      <c r="F50" s="10">
        <v>130</v>
      </c>
      <c r="G50" s="40">
        <f t="shared" si="28"/>
        <v>0.62307692307692308</v>
      </c>
      <c r="H50" s="10">
        <v>112</v>
      </c>
      <c r="I50" s="10">
        <v>67</v>
      </c>
      <c r="J50" s="40">
        <f t="shared" si="29"/>
        <v>0.67164179104477617</v>
      </c>
      <c r="K50" s="10">
        <v>93</v>
      </c>
      <c r="L50" s="10">
        <v>58</v>
      </c>
      <c r="M50" s="40">
        <f t="shared" si="23"/>
        <v>0.60344827586206895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2" t="s">
        <v>28</v>
      </c>
      <c r="B52" s="43"/>
      <c r="C52" s="43"/>
      <c r="D52" s="43"/>
      <c r="E52" s="43"/>
      <c r="F52" s="43"/>
      <c r="G52" s="43"/>
      <c r="H52" s="43"/>
      <c r="I52" s="43"/>
      <c r="J52" s="43"/>
    </row>
    <row r="53" spans="1:13" s="1" customFormat="1" x14ac:dyDescent="0.2">
      <c r="A53" s="44"/>
      <c r="B53" s="9" t="s">
        <v>46</v>
      </c>
      <c r="C53" s="9" t="s">
        <v>27</v>
      </c>
      <c r="D53" s="46"/>
      <c r="E53" s="9" t="s">
        <v>46</v>
      </c>
      <c r="F53" s="9" t="s">
        <v>27</v>
      </c>
      <c r="G53" s="47"/>
      <c r="H53" s="9" t="s">
        <v>46</v>
      </c>
      <c r="I53" s="9" t="s">
        <v>27</v>
      </c>
      <c r="J53" s="47"/>
      <c r="K53" s="9" t="s">
        <v>46</v>
      </c>
      <c r="L53" s="9" t="s">
        <v>27</v>
      </c>
      <c r="M53" s="47"/>
    </row>
    <row r="54" spans="1:13" s="5" customFormat="1" ht="38.25" x14ac:dyDescent="0.2">
      <c r="A54" s="48"/>
      <c r="B54" s="49" t="s">
        <v>29</v>
      </c>
      <c r="C54" s="49" t="s">
        <v>29</v>
      </c>
      <c r="D54" s="44" t="s">
        <v>2</v>
      </c>
      <c r="E54" s="49" t="s">
        <v>30</v>
      </c>
      <c r="F54" s="49" t="s">
        <v>30</v>
      </c>
      <c r="G54" s="44" t="s">
        <v>2</v>
      </c>
      <c r="H54" s="49" t="s">
        <v>31</v>
      </c>
      <c r="I54" s="49" t="s">
        <v>31</v>
      </c>
      <c r="J54" s="44" t="s">
        <v>2</v>
      </c>
      <c r="K54" s="50" t="s">
        <v>32</v>
      </c>
      <c r="L54" s="50" t="s">
        <v>32</v>
      </c>
      <c r="M54" s="3" t="s">
        <v>2</v>
      </c>
    </row>
    <row r="55" spans="1:13" s="5" customFormat="1" x14ac:dyDescent="0.2">
      <c r="A55" s="51" t="s">
        <v>6</v>
      </c>
      <c r="B55" s="52"/>
      <c r="C55" s="52"/>
      <c r="D55" s="52"/>
      <c r="E55" s="53"/>
      <c r="F55" s="52"/>
      <c r="G55" s="52"/>
      <c r="H55" s="53"/>
      <c r="I55" s="52"/>
      <c r="J55" s="52"/>
      <c r="K55" s="54"/>
      <c r="L55" s="54"/>
      <c r="M55" s="55"/>
    </row>
    <row r="56" spans="1:13" s="5" customFormat="1" x14ac:dyDescent="0.2">
      <c r="A56" s="3" t="s">
        <v>3</v>
      </c>
      <c r="B56" s="2">
        <v>751</v>
      </c>
      <c r="C56" s="2">
        <v>675</v>
      </c>
      <c r="D56" s="40">
        <f t="shared" ref="D56:D63" si="30">IF(C56&gt;0,(B56-C56)/C56,"--")</f>
        <v>0.11259259259259259</v>
      </c>
      <c r="E56" s="2">
        <v>149</v>
      </c>
      <c r="F56" s="2">
        <v>126</v>
      </c>
      <c r="G56" s="40">
        <f t="shared" ref="G56:G63" si="31">IF(F56&gt;0,(E56-F56)/F56,"--")</f>
        <v>0.18253968253968253</v>
      </c>
      <c r="H56" s="2">
        <v>751</v>
      </c>
      <c r="I56" s="2">
        <v>675</v>
      </c>
      <c r="J56" s="40">
        <f t="shared" ref="J56:J63" si="32">IF(I56&gt;0,(H56-I56)/I56,"--")</f>
        <v>0.11259259259259259</v>
      </c>
      <c r="K56" s="2">
        <v>44</v>
      </c>
      <c r="L56" s="2">
        <v>56</v>
      </c>
      <c r="M56" s="40">
        <f t="shared" ref="M56:M65" si="33">IF(L56&gt;0,(K56-L56)/L56,"--")</f>
        <v>-0.21428571428571427</v>
      </c>
    </row>
    <row r="57" spans="1:13" s="5" customFormat="1" x14ac:dyDescent="0.2">
      <c r="A57" s="3" t="s">
        <v>33</v>
      </c>
      <c r="B57" s="2">
        <v>729</v>
      </c>
      <c r="C57" s="2">
        <v>695</v>
      </c>
      <c r="D57" s="40">
        <f t="shared" si="30"/>
        <v>4.8920863309352518E-2</v>
      </c>
      <c r="E57" s="2">
        <v>535</v>
      </c>
      <c r="F57" s="2">
        <v>501</v>
      </c>
      <c r="G57" s="40">
        <f t="shared" si="31"/>
        <v>6.7864271457085831E-2</v>
      </c>
      <c r="H57" s="2">
        <v>727</v>
      </c>
      <c r="I57" s="2">
        <v>689</v>
      </c>
      <c r="J57" s="40">
        <f t="shared" si="32"/>
        <v>5.5152394775036286E-2</v>
      </c>
      <c r="K57" s="2">
        <v>72</v>
      </c>
      <c r="L57" s="2">
        <v>60</v>
      </c>
      <c r="M57" s="40">
        <f t="shared" si="33"/>
        <v>0.2</v>
      </c>
    </row>
    <row r="58" spans="1:13" s="5" customFormat="1" x14ac:dyDescent="0.2">
      <c r="A58" s="3" t="s">
        <v>34</v>
      </c>
      <c r="B58" s="4">
        <v>1438</v>
      </c>
      <c r="C58" s="4">
        <v>1403</v>
      </c>
      <c r="D58" s="40">
        <f t="shared" si="30"/>
        <v>2.4946543121881683E-2</v>
      </c>
      <c r="E58" s="4">
        <v>897</v>
      </c>
      <c r="F58" s="2">
        <v>828</v>
      </c>
      <c r="G58" s="40">
        <f t="shared" si="31"/>
        <v>8.3333333333333329E-2</v>
      </c>
      <c r="H58" s="4">
        <v>1417</v>
      </c>
      <c r="I58" s="2">
        <v>1373</v>
      </c>
      <c r="J58" s="40">
        <f t="shared" si="32"/>
        <v>3.2046613255644577E-2</v>
      </c>
      <c r="K58" s="2">
        <v>135</v>
      </c>
      <c r="L58" s="2">
        <v>91</v>
      </c>
      <c r="M58" s="40">
        <f t="shared" si="33"/>
        <v>0.48351648351648352</v>
      </c>
    </row>
    <row r="59" spans="1:13" s="5" customFormat="1" x14ac:dyDescent="0.2">
      <c r="A59" s="3" t="s">
        <v>35</v>
      </c>
      <c r="B59" s="4">
        <v>1301</v>
      </c>
      <c r="C59" s="4">
        <v>1125</v>
      </c>
      <c r="D59" s="40">
        <f t="shared" si="30"/>
        <v>0.15644444444444444</v>
      </c>
      <c r="E59" s="4">
        <v>1229</v>
      </c>
      <c r="F59" s="4">
        <v>1068</v>
      </c>
      <c r="G59" s="40">
        <f t="shared" si="31"/>
        <v>0.15074906367041199</v>
      </c>
      <c r="H59" s="4">
        <v>1279</v>
      </c>
      <c r="I59" s="4">
        <v>1076</v>
      </c>
      <c r="J59" s="40">
        <f t="shared" si="32"/>
        <v>0.18866171003717472</v>
      </c>
      <c r="K59" s="2">
        <v>81</v>
      </c>
      <c r="L59" s="2">
        <v>87</v>
      </c>
      <c r="M59" s="40">
        <f t="shared" si="33"/>
        <v>-6.8965517241379309E-2</v>
      </c>
    </row>
    <row r="60" spans="1:13" s="5" customFormat="1" x14ac:dyDescent="0.2">
      <c r="A60" s="3" t="s">
        <v>36</v>
      </c>
      <c r="B60" s="2">
        <v>159</v>
      </c>
      <c r="C60" s="2">
        <v>179</v>
      </c>
      <c r="D60" s="40">
        <f t="shared" si="30"/>
        <v>-0.11173184357541899</v>
      </c>
      <c r="E60" s="2">
        <v>86</v>
      </c>
      <c r="F60" s="2">
        <v>87</v>
      </c>
      <c r="G60" s="40">
        <f t="shared" si="31"/>
        <v>-1.1494252873563218E-2</v>
      </c>
      <c r="H60" s="2">
        <v>159</v>
      </c>
      <c r="I60" s="2">
        <v>170</v>
      </c>
      <c r="J60" s="40">
        <f t="shared" si="32"/>
        <v>-6.4705882352941183E-2</v>
      </c>
      <c r="K60" s="2">
        <v>5</v>
      </c>
      <c r="L60" s="2">
        <v>4</v>
      </c>
      <c r="M60" s="40">
        <f t="shared" si="33"/>
        <v>0.25</v>
      </c>
    </row>
    <row r="61" spans="1:13" s="5" customFormat="1" x14ac:dyDescent="0.2">
      <c r="A61" s="3" t="s">
        <v>37</v>
      </c>
      <c r="B61" s="2">
        <v>28</v>
      </c>
      <c r="C61" s="2">
        <v>29</v>
      </c>
      <c r="D61" s="40">
        <f t="shared" si="30"/>
        <v>-3.4482758620689655E-2</v>
      </c>
      <c r="E61" s="2">
        <v>9</v>
      </c>
      <c r="F61" s="2">
        <v>6</v>
      </c>
      <c r="G61" s="40">
        <f t="shared" si="31"/>
        <v>0.5</v>
      </c>
      <c r="H61" s="2">
        <v>28</v>
      </c>
      <c r="I61" s="2">
        <v>19</v>
      </c>
      <c r="J61" s="40">
        <f t="shared" si="32"/>
        <v>0.47368421052631576</v>
      </c>
      <c r="K61" s="2"/>
      <c r="L61" s="2">
        <v>1</v>
      </c>
      <c r="M61" s="40">
        <f t="shared" si="33"/>
        <v>-1</v>
      </c>
    </row>
    <row r="62" spans="1:13" s="1" customFormat="1" x14ac:dyDescent="0.2">
      <c r="A62" s="3" t="s">
        <v>38</v>
      </c>
      <c r="B62" s="2">
        <v>57</v>
      </c>
      <c r="C62" s="2">
        <v>37</v>
      </c>
      <c r="D62" s="40">
        <f t="shared" si="30"/>
        <v>0.54054054054054057</v>
      </c>
      <c r="E62" s="2">
        <v>2</v>
      </c>
      <c r="F62" s="2">
        <v>2</v>
      </c>
      <c r="G62" s="40">
        <f t="shared" si="31"/>
        <v>0</v>
      </c>
      <c r="H62" s="2">
        <v>3</v>
      </c>
      <c r="I62" s="2">
        <v>4</v>
      </c>
      <c r="J62" s="40">
        <f t="shared" si="32"/>
        <v>-0.25</v>
      </c>
      <c r="K62" s="2">
        <v>3</v>
      </c>
      <c r="L62" s="2">
        <v>5</v>
      </c>
      <c r="M62" s="40">
        <f t="shared" si="33"/>
        <v>-0.4</v>
      </c>
    </row>
    <row r="63" spans="1:13" s="1" customFormat="1" x14ac:dyDescent="0.2">
      <c r="A63" s="3" t="s">
        <v>39</v>
      </c>
      <c r="B63" s="2">
        <v>500</v>
      </c>
      <c r="C63" s="2">
        <v>462</v>
      </c>
      <c r="D63" s="40">
        <f t="shared" si="30"/>
        <v>8.2251082251082255E-2</v>
      </c>
      <c r="E63" s="2">
        <v>286</v>
      </c>
      <c r="F63" s="2">
        <v>251</v>
      </c>
      <c r="G63" s="40">
        <f t="shared" si="31"/>
        <v>0.1394422310756972</v>
      </c>
      <c r="H63" s="2">
        <v>381</v>
      </c>
      <c r="I63" s="2">
        <v>342</v>
      </c>
      <c r="J63" s="40">
        <f t="shared" si="32"/>
        <v>0.11403508771929824</v>
      </c>
      <c r="K63" s="2">
        <v>48</v>
      </c>
      <c r="L63" s="2">
        <v>30</v>
      </c>
      <c r="M63" s="40">
        <f t="shared" si="33"/>
        <v>0.6</v>
      </c>
    </row>
    <row r="64" spans="1:13" s="5" customFormat="1" x14ac:dyDescent="0.2">
      <c r="A64" s="56"/>
      <c r="B64" s="52"/>
      <c r="C64" s="52"/>
      <c r="D64" s="52"/>
      <c r="E64" s="53"/>
      <c r="F64" s="52"/>
      <c r="G64" s="52"/>
      <c r="H64" s="53"/>
      <c r="I64" s="52"/>
      <c r="J64" s="52"/>
      <c r="K64" s="54"/>
      <c r="L64" s="54"/>
      <c r="M64" s="55"/>
    </row>
    <row r="65" spans="1:13" s="5" customFormat="1" x14ac:dyDescent="0.2">
      <c r="A65" s="57" t="s">
        <v>5</v>
      </c>
      <c r="B65" s="58">
        <f>SUM(B56:B63)</f>
        <v>4963</v>
      </c>
      <c r="C65" s="58">
        <f>SUM(C56:C63)</f>
        <v>4605</v>
      </c>
      <c r="D65" s="40">
        <f t="shared" ref="D65" si="34">IF(C65&gt;0,(B65-C65)/C65,"--")</f>
        <v>7.7741585233441907E-2</v>
      </c>
      <c r="E65" s="58">
        <f>SUM(E56:E63)</f>
        <v>3193</v>
      </c>
      <c r="F65" s="58">
        <f>SUM(F56:F63)</f>
        <v>2869</v>
      </c>
      <c r="G65" s="40">
        <f t="shared" ref="G65" si="35">IF(F65&gt;0,(E65-F65)/F65,"--")</f>
        <v>0.11293133495991635</v>
      </c>
      <c r="H65" s="58">
        <f>SUM(H56:H63)</f>
        <v>4745</v>
      </c>
      <c r="I65" s="58">
        <f>SUM(I56:I63)</f>
        <v>4348</v>
      </c>
      <c r="J65" s="40">
        <f t="shared" ref="J65" si="36">IF(I65&gt;0,(H65-I65)/I65,"--")</f>
        <v>9.1306347746090158E-2</v>
      </c>
      <c r="K65" s="48">
        <f>SUM(K56:K63)</f>
        <v>388</v>
      </c>
      <c r="L65" s="48">
        <f>SUM(L56:L63)</f>
        <v>334</v>
      </c>
      <c r="M65" s="40">
        <f t="shared" si="33"/>
        <v>0.16167664670658682</v>
      </c>
    </row>
    <row r="66" spans="1:13" s="5" customFormat="1" x14ac:dyDescent="0.2"/>
    <row r="67" spans="1:13" s="5" customFormat="1" x14ac:dyDescent="0.2">
      <c r="A67" s="44"/>
      <c r="B67" s="9" t="s">
        <v>46</v>
      </c>
      <c r="C67" s="9" t="s">
        <v>27</v>
      </c>
      <c r="D67" s="45"/>
      <c r="E67" s="1"/>
      <c r="F67" s="72"/>
      <c r="G67" s="73"/>
      <c r="H67" s="9" t="s">
        <v>46</v>
      </c>
      <c r="I67" s="9" t="s">
        <v>27</v>
      </c>
      <c r="J67" s="59" t="s">
        <v>2</v>
      </c>
      <c r="K67" s="1"/>
      <c r="L67" s="1"/>
      <c r="M67" s="1"/>
    </row>
    <row r="68" spans="1:13" s="5" customFormat="1" ht="25.5" x14ac:dyDescent="0.2">
      <c r="A68" s="48"/>
      <c r="B68" s="49" t="s">
        <v>29</v>
      </c>
      <c r="C68" s="49" t="s">
        <v>29</v>
      </c>
      <c r="D68" s="44" t="s">
        <v>2</v>
      </c>
      <c r="F68" s="69" t="s">
        <v>40</v>
      </c>
      <c r="G68" s="70"/>
      <c r="H68" s="4">
        <f>B65</f>
        <v>4963</v>
      </c>
      <c r="I68" s="4">
        <f>C65</f>
        <v>4605</v>
      </c>
      <c r="J68" s="40">
        <f t="shared" ref="J68:J71" si="37">IF(I68&gt;0,(H68-I68)/I68,"--")</f>
        <v>7.7741585233441907E-2</v>
      </c>
    </row>
    <row r="69" spans="1:13" s="5" customFormat="1" x14ac:dyDescent="0.2">
      <c r="A69" s="51" t="s">
        <v>7</v>
      </c>
      <c r="B69" s="52"/>
      <c r="C69" s="52"/>
      <c r="D69" s="60"/>
      <c r="F69" s="69" t="s">
        <v>41</v>
      </c>
      <c r="G69" s="70"/>
      <c r="H69" s="4">
        <v>4415.1543000000001</v>
      </c>
      <c r="I69" s="4">
        <v>4032.1143000000002</v>
      </c>
      <c r="J69" s="40">
        <f t="shared" si="37"/>
        <v>9.4997306995984701E-2</v>
      </c>
    </row>
    <row r="70" spans="1:13" s="5" customFormat="1" x14ac:dyDescent="0.2">
      <c r="A70" s="2" t="s">
        <v>19</v>
      </c>
      <c r="B70" s="61">
        <v>21</v>
      </c>
      <c r="C70" s="61">
        <v>25</v>
      </c>
      <c r="D70" s="68">
        <f>IF(C70&gt;0,(B70 - C70)/C70,"--")</f>
        <v>-0.16</v>
      </c>
      <c r="F70" s="69" t="s">
        <v>42</v>
      </c>
      <c r="G70" s="70"/>
      <c r="H70" s="4">
        <v>174.42889999999989</v>
      </c>
      <c r="I70" s="4">
        <v>183.95939999999973</v>
      </c>
      <c r="J70" s="40">
        <f t="shared" si="37"/>
        <v>-5.1807627117721959E-2</v>
      </c>
    </row>
    <row r="71" spans="1:13" s="5" customFormat="1" x14ac:dyDescent="0.2">
      <c r="A71" s="2" t="s">
        <v>8</v>
      </c>
      <c r="B71" s="4">
        <v>1217</v>
      </c>
      <c r="C71" s="4">
        <v>1060</v>
      </c>
      <c r="D71" s="68">
        <f>IF(C71&gt;0,(B71 - C71)/C71,"--")</f>
        <v>0.14811320754716981</v>
      </c>
      <c r="F71" s="69" t="s">
        <v>43</v>
      </c>
      <c r="G71" s="70"/>
      <c r="H71" s="4">
        <v>4589.5832</v>
      </c>
      <c r="I71" s="4">
        <v>4216.0736999999999</v>
      </c>
      <c r="J71" s="40">
        <f t="shared" si="37"/>
        <v>8.8591786239410414E-2</v>
      </c>
    </row>
    <row r="72" spans="1:13" s="5" customFormat="1" x14ac:dyDescent="0.2">
      <c r="A72" s="2" t="s">
        <v>26</v>
      </c>
      <c r="B72" s="4">
        <v>257</v>
      </c>
      <c r="C72" s="4">
        <v>226</v>
      </c>
      <c r="D72" s="68">
        <f t="shared" ref="D72:D78" si="38">IF(C72&gt;0,(B72 - C72)/C72,"--")</f>
        <v>0.13716814159292035</v>
      </c>
    </row>
    <row r="73" spans="1:13" s="5" customFormat="1" x14ac:dyDescent="0.2">
      <c r="A73" s="3" t="s">
        <v>20</v>
      </c>
      <c r="B73" s="62">
        <v>44</v>
      </c>
      <c r="C73" s="62">
        <v>38</v>
      </c>
      <c r="D73" s="68">
        <f t="shared" si="38"/>
        <v>0.15789473684210525</v>
      </c>
    </row>
    <row r="74" spans="1:13" s="5" customFormat="1" x14ac:dyDescent="0.2">
      <c r="A74" s="3" t="s">
        <v>21</v>
      </c>
      <c r="B74" s="4">
        <v>2267</v>
      </c>
      <c r="C74" s="4">
        <v>2234</v>
      </c>
      <c r="D74" s="68">
        <f t="shared" si="38"/>
        <v>1.477170993733214E-2</v>
      </c>
    </row>
    <row r="75" spans="1:13" s="5" customFormat="1" x14ac:dyDescent="0.2">
      <c r="A75" s="3" t="s">
        <v>22</v>
      </c>
      <c r="B75" s="4">
        <v>280</v>
      </c>
      <c r="C75" s="4">
        <v>243</v>
      </c>
      <c r="D75" s="68">
        <f t="shared" si="38"/>
        <v>0.15226337448559671</v>
      </c>
    </row>
    <row r="76" spans="1:13" s="5" customFormat="1" x14ac:dyDescent="0.2">
      <c r="A76" s="3" t="s">
        <v>9</v>
      </c>
      <c r="B76" s="4">
        <v>415</v>
      </c>
      <c r="C76" s="4">
        <v>357</v>
      </c>
      <c r="D76" s="68">
        <f t="shared" si="38"/>
        <v>0.16246498599439776</v>
      </c>
    </row>
    <row r="77" spans="1:13" s="5" customFormat="1" x14ac:dyDescent="0.2">
      <c r="A77" s="3" t="s">
        <v>10</v>
      </c>
      <c r="B77" s="4">
        <v>388</v>
      </c>
      <c r="C77" s="4">
        <v>334</v>
      </c>
      <c r="D77" s="68">
        <f t="shared" si="38"/>
        <v>0.16167664670658682</v>
      </c>
    </row>
    <row r="78" spans="1:13" s="5" customFormat="1" x14ac:dyDescent="0.2">
      <c r="A78" s="3" t="s">
        <v>24</v>
      </c>
      <c r="B78" s="4">
        <v>74</v>
      </c>
      <c r="C78" s="4">
        <v>88</v>
      </c>
      <c r="D78" s="68">
        <f t="shared" si="38"/>
        <v>-0.15909090909090909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2438</v>
      </c>
      <c r="C80" s="4">
        <v>2257</v>
      </c>
      <c r="D80" s="40">
        <f t="shared" ref="D80:D81" si="39">IF(C80&gt;0,(B80-C80)/C80,"--")</f>
        <v>8.0194949047408065E-2</v>
      </c>
    </row>
    <row r="81" spans="1:11" s="1" customFormat="1" x14ac:dyDescent="0.2">
      <c r="A81" s="3" t="s">
        <v>12</v>
      </c>
      <c r="B81" s="4">
        <v>2525</v>
      </c>
      <c r="C81" s="4">
        <v>2348</v>
      </c>
      <c r="D81" s="40">
        <f t="shared" si="39"/>
        <v>7.538330494037479E-2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1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4470</v>
      </c>
      <c r="C83" s="4">
        <v>4174</v>
      </c>
      <c r="D83" s="40">
        <f t="shared" ref="D83:D85" si="40">IF(C83&gt;0,(B83-C83)/C83,"--")</f>
        <v>7.0915189266890277E-2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105</v>
      </c>
      <c r="C84" s="4">
        <v>97</v>
      </c>
      <c r="D84" s="40">
        <f t="shared" si="40"/>
        <v>8.247422680412371E-2</v>
      </c>
    </row>
    <row r="85" spans="1:11" s="5" customFormat="1" x14ac:dyDescent="0.2">
      <c r="A85" s="3" t="s">
        <v>10</v>
      </c>
      <c r="B85" s="4">
        <v>388</v>
      </c>
      <c r="C85" s="4">
        <v>334</v>
      </c>
      <c r="D85" s="40">
        <f t="shared" si="40"/>
        <v>0.16167664670658682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phoneticPr fontId="0" type="noConversion"/>
  <pageMargins left="0.25" right="0.25" top="0.59791666666666665" bottom="0.75" header="0.3" footer="0.3"/>
  <pageSetup scale="80" fitToHeight="0" orientation="landscape" r:id="rId1"/>
  <headerFooter differentFirst="1" alignWithMargins="0">
    <oddHeader>&amp;C&amp;"Arial,Bold"&amp;14Autumn 2014 UW Bothell ICORA Enrollment Report</oddHeader>
    <firstHeader>&amp;C&amp;"Arial,Bold"&amp;14Autumn 2014 UW Bothell ICORA Admissions Report (Census Day Numbers)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view="pageLayout" topLeftCell="A16" zoomScaleNormal="100" workbookViewId="0">
      <selection activeCell="L48" sqref="L48:L50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46</v>
      </c>
      <c r="C2" s="9" t="s">
        <v>27</v>
      </c>
      <c r="D2" s="9"/>
      <c r="E2" s="9" t="s">
        <v>46</v>
      </c>
      <c r="F2" s="9" t="s">
        <v>27</v>
      </c>
      <c r="G2" s="9"/>
      <c r="H2" s="9" t="s">
        <v>46</v>
      </c>
      <c r="I2" s="9" t="s">
        <v>27</v>
      </c>
      <c r="J2" s="10"/>
      <c r="K2" s="9" t="s">
        <v>46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31611</v>
      </c>
      <c r="C5" s="4">
        <v>30200</v>
      </c>
      <c r="D5" s="40">
        <f t="shared" ref="D5:D8" si="0">IF(C5&gt;0,(B5-C5)/C5,"--")</f>
        <v>4.6721854304635761E-2</v>
      </c>
      <c r="E5" s="10">
        <v>17451</v>
      </c>
      <c r="F5" s="10">
        <v>16679</v>
      </c>
      <c r="G5" s="40">
        <f t="shared" ref="G5:G6" si="1">IF(F5&gt;0,(E5-F5)/F5,"--")</f>
        <v>4.6285748546075901E-2</v>
      </c>
      <c r="H5" s="10">
        <v>6478</v>
      </c>
      <c r="I5" s="10">
        <v>6354</v>
      </c>
      <c r="J5" s="40">
        <f t="shared" ref="J5:J6" si="2">IF(I5&gt;0,(H5-I5)/I5,"--")</f>
        <v>1.9515265974189486E-2</v>
      </c>
      <c r="K5" s="10">
        <v>6361</v>
      </c>
      <c r="L5" s="10">
        <v>6255</v>
      </c>
      <c r="M5" s="40">
        <f t="shared" ref="M5:M8" si="3">IF(L5&gt;0,(K5-L5)/L5,"--")</f>
        <v>1.6946442845723421E-2</v>
      </c>
    </row>
    <row r="6" spans="1:13" x14ac:dyDescent="0.2">
      <c r="A6" s="10" t="s">
        <v>4</v>
      </c>
      <c r="B6" s="4">
        <v>5912</v>
      </c>
      <c r="C6" s="4">
        <v>5531</v>
      </c>
      <c r="D6" s="40">
        <f t="shared" si="0"/>
        <v>6.8884469354547104E-2</v>
      </c>
      <c r="E6" s="10">
        <v>2359</v>
      </c>
      <c r="F6" s="10">
        <v>2368</v>
      </c>
      <c r="G6" s="40">
        <f t="shared" si="1"/>
        <v>-3.8006756756756759E-3</v>
      </c>
      <c r="H6" s="10">
        <v>1761</v>
      </c>
      <c r="I6" s="10">
        <v>1792</v>
      </c>
      <c r="J6" s="40">
        <f t="shared" si="2"/>
        <v>-1.7299107142857144E-2</v>
      </c>
      <c r="K6" s="10">
        <v>1715</v>
      </c>
      <c r="L6" s="10">
        <v>1724</v>
      </c>
      <c r="M6" s="40">
        <f t="shared" si="3"/>
        <v>-5.2204176334106726E-3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37523</v>
      </c>
      <c r="C8" s="21">
        <f>SUM(C5:C6)</f>
        <v>35731</v>
      </c>
      <c r="D8" s="40">
        <f t="shared" si="0"/>
        <v>5.0152528616607427E-2</v>
      </c>
      <c r="E8" s="21">
        <f t="shared" ref="E8:F8" si="4">SUM(E5:E6)</f>
        <v>19810</v>
      </c>
      <c r="F8" s="21">
        <f t="shared" si="4"/>
        <v>19047</v>
      </c>
      <c r="G8" s="40">
        <f t="shared" ref="G8" si="5">IF(F8&gt;0,(E8-F8)/F8,"--")</f>
        <v>4.0058801911062113E-2</v>
      </c>
      <c r="H8" s="21">
        <f t="shared" ref="H8:I8" si="6">SUM(H5:H6)</f>
        <v>8239</v>
      </c>
      <c r="I8" s="21">
        <f t="shared" si="6"/>
        <v>8146</v>
      </c>
      <c r="J8" s="40">
        <f t="shared" ref="J8" si="7">IF(I8&gt;0,(H8-I8)/I8,"--")</f>
        <v>1.1416646206727228E-2</v>
      </c>
      <c r="K8" s="10">
        <f>IF(ISNUMBER(K5),SUM(K5:K6),K6)</f>
        <v>8076</v>
      </c>
      <c r="L8" s="10">
        <f>IF(ISNUMBER(L5),SUM(L5:L6),L6)</f>
        <v>7979</v>
      </c>
      <c r="M8" s="40">
        <f t="shared" si="3"/>
        <v>1.2156911893721018E-2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1" t="s">
        <v>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x14ac:dyDescent="0.2">
      <c r="A11" s="8"/>
      <c r="B11" s="9" t="s">
        <v>46</v>
      </c>
      <c r="C11" s="9" t="s">
        <v>27</v>
      </c>
      <c r="D11" s="9"/>
      <c r="E11" s="9" t="s">
        <v>46</v>
      </c>
      <c r="F11" s="9" t="s">
        <v>27</v>
      </c>
      <c r="G11" s="9"/>
      <c r="H11" s="9" t="s">
        <v>46</v>
      </c>
      <c r="I11" s="9" t="s">
        <v>27</v>
      </c>
      <c r="J11" s="10"/>
      <c r="K11" s="9" t="s">
        <v>46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108</v>
      </c>
      <c r="C14" s="37">
        <v>96</v>
      </c>
      <c r="D14" s="40">
        <f>IF(C14&gt;0,(B14-C14)/C14,"--")</f>
        <v>0.125</v>
      </c>
      <c r="E14" s="37">
        <v>71</v>
      </c>
      <c r="F14" s="37">
        <v>45</v>
      </c>
      <c r="G14" s="40">
        <f>IF(F14&gt;0,(E14-F14)/F14,"--")</f>
        <v>0.57777777777777772</v>
      </c>
      <c r="H14" s="37">
        <v>34</v>
      </c>
      <c r="I14" s="37">
        <v>24</v>
      </c>
      <c r="J14" s="40">
        <f>IF(I14&gt;0,(H14-I14)/I14,"--")</f>
        <v>0.41666666666666669</v>
      </c>
      <c r="K14" s="10">
        <v>34</v>
      </c>
      <c r="L14" s="10">
        <v>24</v>
      </c>
      <c r="M14" s="40">
        <f>IF(L14&gt;0,(K14-L14)/L14,"--")</f>
        <v>0.41666666666666669</v>
      </c>
    </row>
    <row r="15" spans="1:13" x14ac:dyDescent="0.2">
      <c r="A15" s="2" t="s">
        <v>8</v>
      </c>
      <c r="B15" s="37">
        <v>6016</v>
      </c>
      <c r="C15" s="37">
        <v>5599</v>
      </c>
      <c r="D15" s="40">
        <f>IF(C15&gt;0,(B15-C15)/C15,"--")</f>
        <v>7.4477585283086262E-2</v>
      </c>
      <c r="E15" s="37">
        <v>3741</v>
      </c>
      <c r="F15" s="37">
        <v>3529</v>
      </c>
      <c r="G15" s="40">
        <f>IF(F15&gt;0,(E15-F15)/F15,"--")</f>
        <v>6.0073675262113914E-2</v>
      </c>
      <c r="H15" s="37">
        <v>1622</v>
      </c>
      <c r="I15" s="37">
        <v>1532</v>
      </c>
      <c r="J15" s="40">
        <f>IF(I15&gt;0,(H15-I15)/I15,"--")</f>
        <v>5.87467362924282E-2</v>
      </c>
      <c r="K15" s="10">
        <v>1602</v>
      </c>
      <c r="L15" s="10">
        <v>1512</v>
      </c>
      <c r="M15" s="40">
        <f>IF(L15&gt;0,(K15-L15)/L15,"--")</f>
        <v>5.9523809523809521E-2</v>
      </c>
    </row>
    <row r="16" spans="1:13" x14ac:dyDescent="0.2">
      <c r="A16" s="2" t="s">
        <v>26</v>
      </c>
      <c r="B16" s="37">
        <v>734</v>
      </c>
      <c r="C16" s="37">
        <v>622</v>
      </c>
      <c r="D16" s="40">
        <f t="shared" ref="D16:D22" si="8">IF(C16&gt;0,(B16-C16)/C16,"--")</f>
        <v>0.18006430868167203</v>
      </c>
      <c r="E16" s="37">
        <v>260</v>
      </c>
      <c r="F16" s="37">
        <v>228</v>
      </c>
      <c r="G16" s="40">
        <f t="shared" ref="G16:G22" si="9">IF(F16&gt;0,(E16-F16)/F16,"--")</f>
        <v>0.14035087719298245</v>
      </c>
      <c r="H16" s="37">
        <v>154</v>
      </c>
      <c r="I16" s="37">
        <v>123</v>
      </c>
      <c r="J16" s="40">
        <f t="shared" ref="J16:J22" si="10">IF(I16&gt;0,(H16-I16)/I16,"--")</f>
        <v>0.25203252032520324</v>
      </c>
      <c r="K16" s="10">
        <v>151</v>
      </c>
      <c r="L16" s="10">
        <v>123</v>
      </c>
      <c r="M16" s="40">
        <f t="shared" ref="M16:M22" si="11">IF(L16&gt;0,(K16-L16)/L16,"--")</f>
        <v>0.22764227642276422</v>
      </c>
    </row>
    <row r="17" spans="1:13" x14ac:dyDescent="0.2">
      <c r="A17" s="3" t="s">
        <v>20</v>
      </c>
      <c r="B17" s="37">
        <v>117</v>
      </c>
      <c r="C17" s="37">
        <v>124</v>
      </c>
      <c r="D17" s="40">
        <f t="shared" si="8"/>
        <v>-5.6451612903225805E-2</v>
      </c>
      <c r="E17" s="37">
        <v>46</v>
      </c>
      <c r="F17" s="37">
        <v>48</v>
      </c>
      <c r="G17" s="40">
        <f t="shared" si="9"/>
        <v>-4.1666666666666664E-2</v>
      </c>
      <c r="H17" s="37">
        <v>20</v>
      </c>
      <c r="I17" s="37">
        <v>27</v>
      </c>
      <c r="J17" s="40">
        <f t="shared" si="10"/>
        <v>-0.25925925925925924</v>
      </c>
      <c r="K17" s="10">
        <v>20</v>
      </c>
      <c r="L17" s="13">
        <v>27</v>
      </c>
      <c r="M17" s="40">
        <f t="shared" si="11"/>
        <v>-0.25925925925925924</v>
      </c>
    </row>
    <row r="18" spans="1:13" x14ac:dyDescent="0.2">
      <c r="A18" s="3" t="s">
        <v>21</v>
      </c>
      <c r="B18" s="37">
        <v>11972</v>
      </c>
      <c r="C18" s="37">
        <v>11728</v>
      </c>
      <c r="D18" s="40">
        <f t="shared" si="8"/>
        <v>2.0804911323328786E-2</v>
      </c>
      <c r="E18" s="37">
        <v>7674</v>
      </c>
      <c r="F18" s="37">
        <v>7392</v>
      </c>
      <c r="G18" s="40">
        <f t="shared" si="9"/>
        <v>3.8149350649350648E-2</v>
      </c>
      <c r="H18" s="37">
        <v>2708</v>
      </c>
      <c r="I18" s="37">
        <v>2685</v>
      </c>
      <c r="J18" s="40">
        <f t="shared" si="10"/>
        <v>8.5661080074487892E-3</v>
      </c>
      <c r="K18" s="10">
        <v>2681</v>
      </c>
      <c r="L18" s="10">
        <v>2650</v>
      </c>
      <c r="M18" s="40">
        <f t="shared" si="11"/>
        <v>1.169811320754717E-2</v>
      </c>
    </row>
    <row r="19" spans="1:13" x14ac:dyDescent="0.2">
      <c r="A19" s="3" t="s">
        <v>22</v>
      </c>
      <c r="B19" s="37">
        <v>2009</v>
      </c>
      <c r="C19" s="37">
        <v>1844</v>
      </c>
      <c r="D19" s="40">
        <f t="shared" si="8"/>
        <v>8.9479392624728857E-2</v>
      </c>
      <c r="E19" s="37">
        <v>1243</v>
      </c>
      <c r="F19" s="37">
        <v>1103</v>
      </c>
      <c r="G19" s="40">
        <f t="shared" si="9"/>
        <v>0.12692656391659113</v>
      </c>
      <c r="H19" s="37">
        <v>468</v>
      </c>
      <c r="I19" s="37">
        <v>443</v>
      </c>
      <c r="J19" s="40">
        <f t="shared" si="10"/>
        <v>5.6433408577878104E-2</v>
      </c>
      <c r="K19" s="10">
        <v>462</v>
      </c>
      <c r="L19" s="10">
        <v>441</v>
      </c>
      <c r="M19" s="40">
        <f t="shared" si="11"/>
        <v>4.7619047619047616E-2</v>
      </c>
    </row>
    <row r="20" spans="1:13" x14ac:dyDescent="0.2">
      <c r="A20" s="3" t="s">
        <v>9</v>
      </c>
      <c r="B20" s="10">
        <v>2580</v>
      </c>
      <c r="C20" s="10">
        <v>2370</v>
      </c>
      <c r="D20" s="40">
        <f t="shared" si="8"/>
        <v>8.8607594936708861E-2</v>
      </c>
      <c r="E20" s="10">
        <v>1142</v>
      </c>
      <c r="F20" s="10">
        <v>1131</v>
      </c>
      <c r="G20" s="40">
        <f t="shared" si="9"/>
        <v>9.7259062776304164E-3</v>
      </c>
      <c r="H20" s="10">
        <v>445</v>
      </c>
      <c r="I20" s="10">
        <v>455</v>
      </c>
      <c r="J20" s="40">
        <f t="shared" si="10"/>
        <v>-2.197802197802198E-2</v>
      </c>
      <c r="K20" s="10">
        <v>439</v>
      </c>
      <c r="L20" s="10">
        <v>454</v>
      </c>
      <c r="M20" s="40">
        <f t="shared" si="11"/>
        <v>-3.3039647577092511E-2</v>
      </c>
    </row>
    <row r="21" spans="1:13" x14ac:dyDescent="0.2">
      <c r="A21" s="3" t="s">
        <v>10</v>
      </c>
      <c r="B21" s="37">
        <v>7632</v>
      </c>
      <c r="C21" s="37">
        <v>7396</v>
      </c>
      <c r="D21" s="40">
        <f t="shared" si="8"/>
        <v>3.1909140075716602E-2</v>
      </c>
      <c r="E21" s="37">
        <v>3035</v>
      </c>
      <c r="F21" s="37">
        <v>2987</v>
      </c>
      <c r="G21" s="40">
        <f t="shared" si="9"/>
        <v>1.6069635085369936E-2</v>
      </c>
      <c r="H21" s="37">
        <v>961</v>
      </c>
      <c r="I21" s="37">
        <v>1013</v>
      </c>
      <c r="J21" s="40">
        <f t="shared" si="10"/>
        <v>-5.1332675222112538E-2</v>
      </c>
      <c r="K21" s="10">
        <v>910</v>
      </c>
      <c r="L21" s="10">
        <v>974</v>
      </c>
      <c r="M21" s="40">
        <f t="shared" si="11"/>
        <v>-6.5708418891170434E-2</v>
      </c>
    </row>
    <row r="22" spans="1:13" x14ac:dyDescent="0.2">
      <c r="A22" s="3" t="s">
        <v>24</v>
      </c>
      <c r="B22" s="37">
        <v>443</v>
      </c>
      <c r="C22" s="37">
        <v>421</v>
      </c>
      <c r="D22" s="40">
        <f t="shared" si="8"/>
        <v>5.2256532066508314E-2</v>
      </c>
      <c r="E22" s="37">
        <v>239</v>
      </c>
      <c r="F22" s="37">
        <v>216</v>
      </c>
      <c r="G22" s="40">
        <f t="shared" si="9"/>
        <v>0.10648148148148148</v>
      </c>
      <c r="H22" s="37">
        <v>66</v>
      </c>
      <c r="I22" s="37">
        <v>52</v>
      </c>
      <c r="J22" s="40">
        <f t="shared" si="10"/>
        <v>0.26923076923076922</v>
      </c>
      <c r="K22" s="10">
        <v>62</v>
      </c>
      <c r="L22" s="10">
        <v>50</v>
      </c>
      <c r="M22" s="40">
        <f t="shared" si="11"/>
        <v>0.24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16759</v>
      </c>
      <c r="C24" s="31">
        <v>16152</v>
      </c>
      <c r="D24" s="40">
        <f t="shared" ref="D24:D25" si="12">IF(C24&gt;0,(B24-C24)/C24,"--")</f>
        <v>3.7580485388806338E-2</v>
      </c>
      <c r="E24" s="10">
        <v>9456</v>
      </c>
      <c r="F24" s="10">
        <v>9195</v>
      </c>
      <c r="G24" s="40">
        <f t="shared" ref="G24:G25" si="13">IF(F24&gt;0,(E24-F24)/F24,"--")</f>
        <v>2.8384991843393149E-2</v>
      </c>
      <c r="H24" s="10">
        <v>3292</v>
      </c>
      <c r="I24" s="10">
        <v>3334</v>
      </c>
      <c r="J24" s="40">
        <f t="shared" ref="J24:J25" si="14">IF(I24&gt;0,(H24-I24)/I24,"--")</f>
        <v>-1.259748050389922E-2</v>
      </c>
      <c r="K24" s="10">
        <v>3241</v>
      </c>
      <c r="L24" s="10">
        <v>3287</v>
      </c>
      <c r="M24" s="40">
        <f t="shared" ref="M24:M25" si="15">IF(L24&gt;0,(K24-L24)/L24,"--")</f>
        <v>-1.3994523881959233E-2</v>
      </c>
    </row>
    <row r="25" spans="1:13" x14ac:dyDescent="0.2">
      <c r="A25" s="13" t="s">
        <v>11</v>
      </c>
      <c r="B25" s="31">
        <v>14852</v>
      </c>
      <c r="C25" s="31">
        <v>14048</v>
      </c>
      <c r="D25" s="40">
        <f t="shared" si="12"/>
        <v>5.7232346241457857E-2</v>
      </c>
      <c r="E25" s="10">
        <v>7995</v>
      </c>
      <c r="F25" s="10">
        <v>7484</v>
      </c>
      <c r="G25" s="40">
        <f t="shared" si="13"/>
        <v>6.8278995189738109E-2</v>
      </c>
      <c r="H25" s="10">
        <v>3186</v>
      </c>
      <c r="I25" s="10">
        <v>3020</v>
      </c>
      <c r="J25" s="40">
        <f t="shared" si="14"/>
        <v>5.4966887417218543E-2</v>
      </c>
      <c r="K25" s="10">
        <v>3120</v>
      </c>
      <c r="L25" s="10">
        <v>2968</v>
      </c>
      <c r="M25" s="40">
        <f t="shared" si="15"/>
        <v>5.1212938005390833E-2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10459</v>
      </c>
      <c r="C27" s="31">
        <v>10926</v>
      </c>
      <c r="D27" s="40">
        <f t="shared" ref="D27:D29" si="16">IF(C27&gt;0,(B27-C27)/C27,"--")</f>
        <v>-4.2742083104521322E-2</v>
      </c>
      <c r="E27" s="31">
        <v>7110</v>
      </c>
      <c r="F27" s="31">
        <v>6958</v>
      </c>
      <c r="G27" s="40">
        <f t="shared" ref="G27:G29" si="17">IF(F27&gt;0,(E27-F27)/F27,"--")</f>
        <v>2.1845357861454442E-2</v>
      </c>
      <c r="H27" s="10">
        <v>4310</v>
      </c>
      <c r="I27" s="10">
        <v>4246</v>
      </c>
      <c r="J27" s="40">
        <f t="shared" ref="J27:J29" si="18">IF(I27&gt;0,(H27-I27)/I27,"--")</f>
        <v>1.5073009891662742E-2</v>
      </c>
      <c r="K27" s="10">
        <v>4275</v>
      </c>
      <c r="L27" s="10">
        <v>4211</v>
      </c>
      <c r="M27" s="40">
        <f t="shared" ref="M27:M29" si="19">IF(L27&gt;0,(K27-L27)/L27,"--")</f>
        <v>1.519829019235336E-2</v>
      </c>
    </row>
    <row r="28" spans="1:13" x14ac:dyDescent="0.2">
      <c r="A28" s="13" t="s">
        <v>15</v>
      </c>
      <c r="B28" s="10">
        <v>13520</v>
      </c>
      <c r="C28" s="10">
        <v>11878</v>
      </c>
      <c r="D28" s="40">
        <f t="shared" si="16"/>
        <v>0.13823876073413033</v>
      </c>
      <c r="E28" s="10">
        <v>7306</v>
      </c>
      <c r="F28" s="10">
        <v>6734</v>
      </c>
      <c r="G28" s="40">
        <f t="shared" si="17"/>
        <v>8.4942084942084939E-2</v>
      </c>
      <c r="H28" s="10">
        <v>1207</v>
      </c>
      <c r="I28" s="10">
        <v>1095</v>
      </c>
      <c r="J28" s="40">
        <f t="shared" si="18"/>
        <v>0.10228310502283106</v>
      </c>
      <c r="K28" s="10">
        <v>1176</v>
      </c>
      <c r="L28" s="10">
        <v>1070</v>
      </c>
      <c r="M28" s="40">
        <f t="shared" si="19"/>
        <v>9.9065420560747658E-2</v>
      </c>
    </row>
    <row r="29" spans="1:13" x14ac:dyDescent="0.2">
      <c r="A29" s="13" t="s">
        <v>10</v>
      </c>
      <c r="B29" s="10">
        <v>7632</v>
      </c>
      <c r="C29" s="10">
        <v>7396</v>
      </c>
      <c r="D29" s="40">
        <f t="shared" si="16"/>
        <v>3.1909140075716602E-2</v>
      </c>
      <c r="E29" s="10">
        <v>3035</v>
      </c>
      <c r="F29" s="10">
        <v>2987</v>
      </c>
      <c r="G29" s="40">
        <f t="shared" si="17"/>
        <v>1.6069635085369936E-2</v>
      </c>
      <c r="H29" s="10">
        <v>961</v>
      </c>
      <c r="I29" s="10">
        <v>1013</v>
      </c>
      <c r="J29" s="40">
        <f t="shared" si="18"/>
        <v>-5.1332675222112538E-2</v>
      </c>
      <c r="K29" s="10">
        <v>910</v>
      </c>
      <c r="L29" s="10">
        <v>974</v>
      </c>
      <c r="M29" s="40">
        <f t="shared" si="19"/>
        <v>-6.5708418891170434E-2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1" t="s">
        <v>25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x14ac:dyDescent="0.2">
      <c r="A32" s="8"/>
      <c r="B32" s="9" t="s">
        <v>46</v>
      </c>
      <c r="C32" s="9" t="s">
        <v>27</v>
      </c>
      <c r="D32" s="9"/>
      <c r="E32" s="9" t="s">
        <v>46</v>
      </c>
      <c r="F32" s="9" t="s">
        <v>27</v>
      </c>
      <c r="G32" s="9"/>
      <c r="H32" s="9" t="s">
        <v>46</v>
      </c>
      <c r="I32" s="9" t="s">
        <v>27</v>
      </c>
      <c r="J32" s="10"/>
      <c r="K32" s="9" t="s">
        <v>46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29</v>
      </c>
      <c r="C35" s="37">
        <v>30</v>
      </c>
      <c r="D35" s="40">
        <f>IF(C35&gt;0,(B35-C35)/C35,"--")</f>
        <v>-3.3333333333333333E-2</v>
      </c>
      <c r="E35" s="37">
        <v>11</v>
      </c>
      <c r="F35" s="37">
        <v>14</v>
      </c>
      <c r="G35" s="40">
        <f>IF(F35&gt;0,(E35-F35)/F35,"--")</f>
        <v>-0.21428571428571427</v>
      </c>
      <c r="H35" s="37">
        <v>10</v>
      </c>
      <c r="I35" s="37">
        <v>11</v>
      </c>
      <c r="J35" s="40">
        <f>IF(I35&gt;0,(H35-I35)/I35,"--")</f>
        <v>-9.0909090909090912E-2</v>
      </c>
      <c r="K35" s="10">
        <v>9</v>
      </c>
      <c r="L35" s="10">
        <v>11</v>
      </c>
      <c r="M35" s="40">
        <f>IF(L35&gt;0,(K35-L35)/L35,"--")</f>
        <v>-0.18181818181818182</v>
      </c>
    </row>
    <row r="36" spans="1:13" x14ac:dyDescent="0.2">
      <c r="A36" s="2" t="s">
        <v>8</v>
      </c>
      <c r="B36" s="37">
        <v>767</v>
      </c>
      <c r="C36" s="37">
        <v>706</v>
      </c>
      <c r="D36" s="40">
        <f>IF(C36&gt;0,(B36-C36)/C36,"--")</f>
        <v>8.640226628895184E-2</v>
      </c>
      <c r="E36" s="37">
        <v>311</v>
      </c>
      <c r="F36" s="37">
        <v>323</v>
      </c>
      <c r="G36" s="40">
        <f>IF(F36&gt;0,(E36-F36)/F36,"--")</f>
        <v>-3.7151702786377708E-2</v>
      </c>
      <c r="H36" s="37">
        <v>256</v>
      </c>
      <c r="I36" s="37">
        <v>268</v>
      </c>
      <c r="J36" s="40">
        <f>IF(I36&gt;0,(H36-I36)/I36,"--")</f>
        <v>-4.4776119402985072E-2</v>
      </c>
      <c r="K36" s="10">
        <v>250</v>
      </c>
      <c r="L36" s="10">
        <v>258</v>
      </c>
      <c r="M36" s="40">
        <f>IF(L36&gt;0,(K36-L36)/L36,"--")</f>
        <v>-3.1007751937984496E-2</v>
      </c>
    </row>
    <row r="37" spans="1:13" x14ac:dyDescent="0.2">
      <c r="A37" s="2" t="s">
        <v>26</v>
      </c>
      <c r="B37" s="37">
        <v>209</v>
      </c>
      <c r="C37" s="37">
        <v>199</v>
      </c>
      <c r="D37" s="40">
        <f t="shared" ref="D37:D43" si="20">IF(C37&gt;0,(B37-C37)/C37,"--")</f>
        <v>5.0251256281407038E-2</v>
      </c>
      <c r="E37" s="37">
        <v>56</v>
      </c>
      <c r="F37" s="37">
        <v>68</v>
      </c>
      <c r="G37" s="40">
        <f t="shared" ref="G37:G43" si="21">IF(F37&gt;0,(E37-F37)/F37,"--")</f>
        <v>-0.17647058823529413</v>
      </c>
      <c r="H37" s="37">
        <v>44</v>
      </c>
      <c r="I37" s="37">
        <v>57</v>
      </c>
      <c r="J37" s="40">
        <f t="shared" ref="J37:J43" si="22">IF(I37&gt;0,(H37-I37)/I37,"--")</f>
        <v>-0.22807017543859648</v>
      </c>
      <c r="K37" s="10">
        <v>43</v>
      </c>
      <c r="L37" s="10">
        <v>54</v>
      </c>
      <c r="M37" s="40">
        <f t="shared" ref="M37:M50" si="23">IF(L37&gt;0,(K37-L37)/L37,"--")</f>
        <v>-0.20370370370370369</v>
      </c>
    </row>
    <row r="38" spans="1:13" x14ac:dyDescent="0.2">
      <c r="A38" s="3" t="s">
        <v>20</v>
      </c>
      <c r="B38" s="37">
        <v>32</v>
      </c>
      <c r="C38" s="37">
        <v>21</v>
      </c>
      <c r="D38" s="40">
        <f t="shared" si="20"/>
        <v>0.52380952380952384</v>
      </c>
      <c r="E38" s="37">
        <v>12</v>
      </c>
      <c r="F38" s="37">
        <v>7</v>
      </c>
      <c r="G38" s="40">
        <f t="shared" si="21"/>
        <v>0.7142857142857143</v>
      </c>
      <c r="H38" s="37">
        <v>11</v>
      </c>
      <c r="I38" s="37">
        <v>7</v>
      </c>
      <c r="J38" s="40">
        <f t="shared" si="22"/>
        <v>0.5714285714285714</v>
      </c>
      <c r="K38" s="13">
        <v>11</v>
      </c>
      <c r="L38" s="13">
        <v>7</v>
      </c>
      <c r="M38" s="40">
        <f t="shared" si="23"/>
        <v>0.5714285714285714</v>
      </c>
    </row>
    <row r="39" spans="1:13" x14ac:dyDescent="0.2">
      <c r="A39" s="3" t="s">
        <v>21</v>
      </c>
      <c r="B39" s="37">
        <v>2460</v>
      </c>
      <c r="C39" s="37">
        <v>2303</v>
      </c>
      <c r="D39" s="40">
        <f t="shared" si="20"/>
        <v>6.817194963091619E-2</v>
      </c>
      <c r="E39" s="37">
        <v>1100</v>
      </c>
      <c r="F39" s="37">
        <v>1071</v>
      </c>
      <c r="G39" s="40">
        <f t="shared" si="21"/>
        <v>2.7077497665732961E-2</v>
      </c>
      <c r="H39" s="37">
        <v>815</v>
      </c>
      <c r="I39" s="37">
        <v>814</v>
      </c>
      <c r="J39" s="40">
        <f t="shared" si="22"/>
        <v>1.2285012285012285E-3</v>
      </c>
      <c r="K39" s="10">
        <v>788</v>
      </c>
      <c r="L39" s="10">
        <v>783</v>
      </c>
      <c r="M39" s="40">
        <f t="shared" si="23"/>
        <v>6.3856960408684551E-3</v>
      </c>
    </row>
    <row r="40" spans="1:13" x14ac:dyDescent="0.2">
      <c r="A40" s="3" t="s">
        <v>22</v>
      </c>
      <c r="B40" s="37">
        <v>274</v>
      </c>
      <c r="C40" s="37">
        <v>274</v>
      </c>
      <c r="D40" s="40">
        <f t="shared" si="20"/>
        <v>0</v>
      </c>
      <c r="E40" s="37">
        <v>100</v>
      </c>
      <c r="F40" s="37">
        <v>104</v>
      </c>
      <c r="G40" s="40">
        <f t="shared" si="21"/>
        <v>-3.8461538461538464E-2</v>
      </c>
      <c r="H40" s="37">
        <v>75</v>
      </c>
      <c r="I40" s="37">
        <v>81</v>
      </c>
      <c r="J40" s="40">
        <f t="shared" si="22"/>
        <v>-7.407407407407407E-2</v>
      </c>
      <c r="K40" s="10">
        <v>75</v>
      </c>
      <c r="L40" s="10">
        <v>78</v>
      </c>
      <c r="M40" s="40">
        <f t="shared" si="23"/>
        <v>-3.8461538461538464E-2</v>
      </c>
    </row>
    <row r="41" spans="1:13" x14ac:dyDescent="0.2">
      <c r="A41" s="3" t="s">
        <v>9</v>
      </c>
      <c r="B41" s="10">
        <v>501</v>
      </c>
      <c r="C41" s="10">
        <v>413</v>
      </c>
      <c r="D41" s="40">
        <f t="shared" si="20"/>
        <v>0.21307506053268765</v>
      </c>
      <c r="E41" s="10">
        <v>200</v>
      </c>
      <c r="F41" s="10">
        <v>164</v>
      </c>
      <c r="G41" s="40">
        <f t="shared" si="21"/>
        <v>0.21951219512195122</v>
      </c>
      <c r="H41" s="10">
        <v>155</v>
      </c>
      <c r="I41" s="10">
        <v>122</v>
      </c>
      <c r="J41" s="40">
        <f t="shared" si="22"/>
        <v>0.27049180327868855</v>
      </c>
      <c r="K41" s="10">
        <v>151</v>
      </c>
      <c r="L41" s="10">
        <v>117</v>
      </c>
      <c r="M41" s="40">
        <f t="shared" si="23"/>
        <v>0.29059829059829062</v>
      </c>
    </row>
    <row r="42" spans="1:13" x14ac:dyDescent="0.2">
      <c r="A42" s="3" t="s">
        <v>10</v>
      </c>
      <c r="B42" s="37">
        <v>1556</v>
      </c>
      <c r="C42" s="37">
        <v>1491</v>
      </c>
      <c r="D42" s="40">
        <f t="shared" si="20"/>
        <v>4.3594902749832326E-2</v>
      </c>
      <c r="E42" s="10">
        <v>542</v>
      </c>
      <c r="F42" s="10">
        <v>576</v>
      </c>
      <c r="G42" s="40">
        <f t="shared" si="21"/>
        <v>-5.9027777777777776E-2</v>
      </c>
      <c r="H42" s="10">
        <v>373</v>
      </c>
      <c r="I42" s="10">
        <v>401</v>
      </c>
      <c r="J42" s="40">
        <f t="shared" si="22"/>
        <v>-6.9825436408977551E-2</v>
      </c>
      <c r="K42" s="10">
        <v>367</v>
      </c>
      <c r="L42" s="10">
        <v>388</v>
      </c>
      <c r="M42" s="40">
        <f t="shared" si="23"/>
        <v>-5.4123711340206188E-2</v>
      </c>
    </row>
    <row r="43" spans="1:13" x14ac:dyDescent="0.2">
      <c r="A43" s="3" t="s">
        <v>24</v>
      </c>
      <c r="B43" s="37">
        <v>84</v>
      </c>
      <c r="C43" s="37">
        <v>94</v>
      </c>
      <c r="D43" s="40">
        <f t="shared" si="20"/>
        <v>-0.10638297872340426</v>
      </c>
      <c r="E43" s="10">
        <v>27</v>
      </c>
      <c r="F43" s="10">
        <v>41</v>
      </c>
      <c r="G43" s="40">
        <f t="shared" si="21"/>
        <v>-0.34146341463414637</v>
      </c>
      <c r="H43" s="10">
        <v>22</v>
      </c>
      <c r="I43" s="10">
        <v>31</v>
      </c>
      <c r="J43" s="40">
        <f t="shared" si="22"/>
        <v>-0.29032258064516131</v>
      </c>
      <c r="K43" s="10">
        <v>21</v>
      </c>
      <c r="L43" s="10">
        <v>28</v>
      </c>
      <c r="M43" s="40">
        <f t="shared" si="23"/>
        <v>-0.25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3027</v>
      </c>
      <c r="C45" s="37">
        <v>2807</v>
      </c>
      <c r="D45" s="40">
        <f t="shared" ref="D45:D46" si="24">IF(C45&gt;0,(B45-C45)/C45,"--")</f>
        <v>7.8375489846811544E-2</v>
      </c>
      <c r="E45" s="10">
        <v>1290</v>
      </c>
      <c r="F45" s="10">
        <v>1279</v>
      </c>
      <c r="G45" s="40">
        <f t="shared" ref="G45:G46" si="25">IF(F45&gt;0,(E45-F45)/F45,"--")</f>
        <v>8.6004691164972627E-3</v>
      </c>
      <c r="H45" s="10">
        <v>964</v>
      </c>
      <c r="I45" s="10">
        <v>959</v>
      </c>
      <c r="J45" s="40">
        <f t="shared" ref="J45:J46" si="26">IF(I45&gt;0,(H45-I45)/I45,"--")</f>
        <v>5.2137643378519288E-3</v>
      </c>
      <c r="K45" s="10">
        <v>942</v>
      </c>
      <c r="L45" s="10">
        <v>917</v>
      </c>
      <c r="M45" s="40">
        <f t="shared" si="23"/>
        <v>2.7262813522355506E-2</v>
      </c>
    </row>
    <row r="46" spans="1:13" x14ac:dyDescent="0.2">
      <c r="A46" s="13" t="s">
        <v>11</v>
      </c>
      <c r="B46" s="37">
        <v>2885</v>
      </c>
      <c r="C46" s="37">
        <v>2724</v>
      </c>
      <c r="D46" s="40">
        <f t="shared" si="24"/>
        <v>5.9104258443465493E-2</v>
      </c>
      <c r="E46" s="10">
        <v>1069</v>
      </c>
      <c r="F46" s="10">
        <v>1089</v>
      </c>
      <c r="G46" s="40">
        <f t="shared" si="25"/>
        <v>-1.8365472910927456E-2</v>
      </c>
      <c r="H46" s="10">
        <v>797</v>
      </c>
      <c r="I46" s="10">
        <v>833</v>
      </c>
      <c r="J46" s="40">
        <f t="shared" si="26"/>
        <v>-4.3217286914765909E-2</v>
      </c>
      <c r="K46" s="10">
        <v>773</v>
      </c>
      <c r="L46" s="10">
        <v>807</v>
      </c>
      <c r="M46" s="40">
        <f t="shared" si="23"/>
        <v>-4.2131350681536554E-2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3062</v>
      </c>
      <c r="C48" s="31">
        <v>2929</v>
      </c>
      <c r="D48" s="40">
        <f t="shared" ref="D48:D50" si="27">IF(C48&gt;0,(B48-C48)/C48,"--")</f>
        <v>4.5407989074769547E-2</v>
      </c>
      <c r="E48" s="10">
        <v>1519</v>
      </c>
      <c r="F48" s="10">
        <v>1536</v>
      </c>
      <c r="G48" s="40">
        <f t="shared" ref="G48:G50" si="28">IF(F48&gt;0,(E48-F48)/F48,"--")</f>
        <v>-1.1067708333333334E-2</v>
      </c>
      <c r="H48" s="10">
        <v>1236</v>
      </c>
      <c r="I48" s="10">
        <v>1246</v>
      </c>
      <c r="J48" s="40">
        <f t="shared" ref="J48:J50" si="29">IF(I48&gt;0,(H48-I48)/I48,"--")</f>
        <v>-8.0256821829855531E-3</v>
      </c>
      <c r="K48" s="10">
        <v>1205</v>
      </c>
      <c r="L48" s="10">
        <v>1204</v>
      </c>
      <c r="M48" s="40">
        <f t="shared" si="23"/>
        <v>8.3056478405315617E-4</v>
      </c>
    </row>
    <row r="49" spans="1:13" x14ac:dyDescent="0.2">
      <c r="A49" s="13" t="s">
        <v>15</v>
      </c>
      <c r="B49" s="10">
        <v>1294</v>
      </c>
      <c r="C49" s="10">
        <v>1111</v>
      </c>
      <c r="D49" s="40">
        <f t="shared" si="27"/>
        <v>0.16471647164716471</v>
      </c>
      <c r="E49" s="10">
        <v>298</v>
      </c>
      <c r="F49" s="10">
        <v>256</v>
      </c>
      <c r="G49" s="40">
        <f t="shared" si="28"/>
        <v>0.1640625</v>
      </c>
      <c r="H49" s="10">
        <v>152</v>
      </c>
      <c r="I49" s="10">
        <v>145</v>
      </c>
      <c r="J49" s="40">
        <f t="shared" si="29"/>
        <v>4.8275862068965517E-2</v>
      </c>
      <c r="K49" s="10">
        <v>143</v>
      </c>
      <c r="L49" s="10">
        <v>132</v>
      </c>
      <c r="M49" s="40">
        <f t="shared" si="23"/>
        <v>8.3333333333333329E-2</v>
      </c>
    </row>
    <row r="50" spans="1:13" x14ac:dyDescent="0.2">
      <c r="A50" s="13" t="s">
        <v>10</v>
      </c>
      <c r="B50" s="10">
        <v>1556</v>
      </c>
      <c r="C50" s="10">
        <v>1491</v>
      </c>
      <c r="D50" s="40">
        <f t="shared" si="27"/>
        <v>4.3594902749832326E-2</v>
      </c>
      <c r="E50" s="10">
        <v>542</v>
      </c>
      <c r="F50" s="10">
        <v>576</v>
      </c>
      <c r="G50" s="40">
        <f t="shared" si="28"/>
        <v>-5.9027777777777776E-2</v>
      </c>
      <c r="H50" s="10">
        <v>373</v>
      </c>
      <c r="I50" s="10">
        <v>401</v>
      </c>
      <c r="J50" s="40">
        <f t="shared" si="29"/>
        <v>-6.9825436408977551E-2</v>
      </c>
      <c r="K50" s="10">
        <v>367</v>
      </c>
      <c r="L50" s="10">
        <v>388</v>
      </c>
      <c r="M50" s="40">
        <f t="shared" si="23"/>
        <v>-5.4123711340206188E-2</v>
      </c>
    </row>
    <row r="51" spans="1:13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3" spans="1:13" s="1" customFormat="1" x14ac:dyDescent="0.2">
      <c r="A53" s="42" t="s">
        <v>28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3" s="1" customFormat="1" x14ac:dyDescent="0.2">
      <c r="A54" s="44"/>
      <c r="B54" s="9" t="s">
        <v>46</v>
      </c>
      <c r="C54" s="9" t="s">
        <v>27</v>
      </c>
      <c r="D54" s="46"/>
      <c r="E54" s="9" t="s">
        <v>46</v>
      </c>
      <c r="F54" s="9" t="s">
        <v>27</v>
      </c>
      <c r="G54" s="47"/>
      <c r="H54" s="9" t="s">
        <v>46</v>
      </c>
      <c r="I54" s="9" t="s">
        <v>27</v>
      </c>
      <c r="J54" s="47"/>
      <c r="K54" s="9" t="s">
        <v>46</v>
      </c>
      <c r="L54" s="9" t="s">
        <v>27</v>
      </c>
      <c r="M54" s="47"/>
    </row>
    <row r="55" spans="1:13" s="5" customFormat="1" ht="38.25" x14ac:dyDescent="0.2">
      <c r="A55" s="48"/>
      <c r="B55" s="49" t="s">
        <v>29</v>
      </c>
      <c r="C55" s="49" t="s">
        <v>29</v>
      </c>
      <c r="D55" s="44" t="s">
        <v>2</v>
      </c>
      <c r="E55" s="49" t="s">
        <v>30</v>
      </c>
      <c r="F55" s="49" t="s">
        <v>30</v>
      </c>
      <c r="G55" s="44" t="s">
        <v>2</v>
      </c>
      <c r="H55" s="49" t="s">
        <v>31</v>
      </c>
      <c r="I55" s="49" t="s">
        <v>31</v>
      </c>
      <c r="J55" s="44" t="s">
        <v>2</v>
      </c>
      <c r="K55" s="50" t="s">
        <v>32</v>
      </c>
      <c r="L55" s="50" t="s">
        <v>32</v>
      </c>
      <c r="M55" s="3" t="s">
        <v>2</v>
      </c>
    </row>
    <row r="56" spans="1:13" s="5" customFormat="1" x14ac:dyDescent="0.2">
      <c r="A56" s="51" t="s">
        <v>6</v>
      </c>
      <c r="B56" s="52"/>
      <c r="C56" s="52"/>
      <c r="D56" s="52"/>
      <c r="E56" s="53"/>
      <c r="F56" s="52"/>
      <c r="G56" s="52"/>
      <c r="H56" s="53"/>
      <c r="I56" s="52"/>
      <c r="J56" s="52"/>
      <c r="K56" s="54"/>
      <c r="L56" s="54"/>
      <c r="M56" s="55"/>
    </row>
    <row r="57" spans="1:13" s="5" customFormat="1" x14ac:dyDescent="0.2">
      <c r="A57" s="3" t="s">
        <v>3</v>
      </c>
      <c r="B57" s="39">
        <v>6515</v>
      </c>
      <c r="C57" s="39">
        <v>6559</v>
      </c>
      <c r="D57" s="40">
        <f t="shared" ref="D57:D67" si="30">IF(C57&gt;0,(B57-C57)/C57,"--")</f>
        <v>-6.7083396859277328E-3</v>
      </c>
      <c r="E57" s="39">
        <v>704</v>
      </c>
      <c r="F57" s="39">
        <v>834</v>
      </c>
      <c r="G57" s="40">
        <f t="shared" ref="G57:G65" si="31">IF(F57&gt;0,(E57-F57)/F57,"--")</f>
        <v>-0.15587529976019185</v>
      </c>
      <c r="H57" s="39">
        <v>6503</v>
      </c>
      <c r="I57" s="39">
        <v>6528</v>
      </c>
      <c r="J57" s="40">
        <f t="shared" ref="J57:J65" si="32">IF(I57&gt;0,(H57-I57)/I57,"--")</f>
        <v>-3.8296568627450979E-3</v>
      </c>
      <c r="K57" s="39">
        <v>1066</v>
      </c>
      <c r="L57" s="39">
        <v>1121</v>
      </c>
      <c r="M57" s="40">
        <f t="shared" ref="M57:M65" si="33">IF(L57&gt;0,(K57-L57)/L57,"--")</f>
        <v>-4.906333630686887E-2</v>
      </c>
    </row>
    <row r="58" spans="1:13" s="5" customFormat="1" x14ac:dyDescent="0.2">
      <c r="A58" s="3" t="s">
        <v>33</v>
      </c>
      <c r="B58" s="39">
        <v>5739</v>
      </c>
      <c r="C58" s="39">
        <v>5517</v>
      </c>
      <c r="D58" s="40">
        <f t="shared" si="30"/>
        <v>4.0239260467645463E-2</v>
      </c>
      <c r="E58" s="39">
        <v>5204</v>
      </c>
      <c r="F58" s="39">
        <v>4935</v>
      </c>
      <c r="G58" s="40">
        <f t="shared" si="31"/>
        <v>5.4508611955420463E-2</v>
      </c>
      <c r="H58" s="39">
        <v>5684</v>
      </c>
      <c r="I58" s="39">
        <v>5451</v>
      </c>
      <c r="J58" s="40">
        <f t="shared" si="32"/>
        <v>4.2744450559530363E-2</v>
      </c>
      <c r="K58" s="39">
        <v>934</v>
      </c>
      <c r="L58" s="39">
        <v>1001</v>
      </c>
      <c r="M58" s="40">
        <f t="shared" si="33"/>
        <v>-6.6933066933066929E-2</v>
      </c>
    </row>
    <row r="59" spans="1:13" s="5" customFormat="1" x14ac:dyDescent="0.2">
      <c r="A59" s="3" t="s">
        <v>34</v>
      </c>
      <c r="B59" s="39">
        <v>8402</v>
      </c>
      <c r="C59" s="39">
        <v>8247</v>
      </c>
      <c r="D59" s="40">
        <f t="shared" si="30"/>
        <v>1.8794713229052989E-2</v>
      </c>
      <c r="E59" s="39">
        <v>6503</v>
      </c>
      <c r="F59" s="39">
        <v>6368</v>
      </c>
      <c r="G59" s="40">
        <f t="shared" si="31"/>
        <v>2.1199748743718595E-2</v>
      </c>
      <c r="H59" s="39">
        <v>8168</v>
      </c>
      <c r="I59" s="39">
        <v>7896</v>
      </c>
      <c r="J59" s="40">
        <f t="shared" si="32"/>
        <v>3.4447821681864235E-2</v>
      </c>
      <c r="K59" s="39">
        <v>1292</v>
      </c>
      <c r="L59" s="39">
        <v>1197</v>
      </c>
      <c r="M59" s="40">
        <f t="shared" si="33"/>
        <v>7.9365079365079361E-2</v>
      </c>
    </row>
    <row r="60" spans="1:13" s="5" customFormat="1" x14ac:dyDescent="0.2">
      <c r="A60" s="3" t="s">
        <v>35</v>
      </c>
      <c r="B60" s="39">
        <v>8531</v>
      </c>
      <c r="C60" s="39">
        <v>8156</v>
      </c>
      <c r="D60" s="40">
        <f t="shared" si="30"/>
        <v>4.5978420794507112E-2</v>
      </c>
      <c r="E60" s="39">
        <v>8514</v>
      </c>
      <c r="F60" s="39">
        <v>8138</v>
      </c>
      <c r="G60" s="40">
        <f t="shared" si="31"/>
        <v>4.6202998279675597E-2</v>
      </c>
      <c r="H60" s="39">
        <v>8325</v>
      </c>
      <c r="I60" s="39">
        <v>7776</v>
      </c>
      <c r="J60" s="40">
        <f t="shared" si="32"/>
        <v>7.0601851851851846E-2</v>
      </c>
      <c r="K60" s="39">
        <v>1031</v>
      </c>
      <c r="L60" s="39">
        <v>718</v>
      </c>
      <c r="M60" s="40">
        <f t="shared" si="33"/>
        <v>0.435933147632312</v>
      </c>
    </row>
    <row r="61" spans="1:13" s="5" customFormat="1" x14ac:dyDescent="0.2">
      <c r="A61" s="3" t="s">
        <v>36</v>
      </c>
      <c r="B61" s="39">
        <v>288</v>
      </c>
      <c r="C61" s="39">
        <v>282</v>
      </c>
      <c r="D61" s="40">
        <f t="shared" si="30"/>
        <v>2.1276595744680851E-2</v>
      </c>
      <c r="E61" s="39">
        <v>107</v>
      </c>
      <c r="F61" s="39">
        <v>110</v>
      </c>
      <c r="G61" s="40">
        <f t="shared" si="31"/>
        <v>-2.7272727272727271E-2</v>
      </c>
      <c r="H61" s="39">
        <v>171</v>
      </c>
      <c r="I61" s="39">
        <v>158</v>
      </c>
      <c r="J61" s="40">
        <f t="shared" si="32"/>
        <v>8.2278481012658222E-2</v>
      </c>
      <c r="K61" s="39">
        <v>10</v>
      </c>
      <c r="L61" s="39">
        <v>8</v>
      </c>
      <c r="M61" s="40">
        <f t="shared" si="33"/>
        <v>0.25</v>
      </c>
    </row>
    <row r="62" spans="1:13" s="5" customFormat="1" x14ac:dyDescent="0.2">
      <c r="A62" s="3" t="s">
        <v>37</v>
      </c>
      <c r="B62" s="39">
        <v>1624</v>
      </c>
      <c r="C62" s="39">
        <v>1387</v>
      </c>
      <c r="D62" s="40">
        <f t="shared" si="30"/>
        <v>0.17087238644556596</v>
      </c>
      <c r="E62" s="39">
        <v>609</v>
      </c>
      <c r="F62" s="39">
        <v>566</v>
      </c>
      <c r="G62" s="40">
        <f t="shared" si="31"/>
        <v>7.5971731448763249E-2</v>
      </c>
      <c r="H62" s="39">
        <v>1624</v>
      </c>
      <c r="I62" s="39">
        <v>3</v>
      </c>
      <c r="J62" s="40">
        <f t="shared" si="32"/>
        <v>540.33333333333337</v>
      </c>
      <c r="K62" s="39">
        <v>9</v>
      </c>
      <c r="L62" s="39">
        <v>5</v>
      </c>
      <c r="M62" s="40">
        <f t="shared" si="33"/>
        <v>0.8</v>
      </c>
    </row>
    <row r="63" spans="1:13" s="1" customFormat="1" x14ac:dyDescent="0.2">
      <c r="A63" s="3" t="s">
        <v>38</v>
      </c>
      <c r="B63" s="39">
        <v>285</v>
      </c>
      <c r="C63" s="39">
        <v>313</v>
      </c>
      <c r="D63" s="40">
        <f t="shared" si="30"/>
        <v>-8.9456869009584661E-2</v>
      </c>
      <c r="E63" s="39">
        <v>60</v>
      </c>
      <c r="F63" s="39">
        <v>86</v>
      </c>
      <c r="G63" s="40">
        <f t="shared" si="31"/>
        <v>-0.30232558139534882</v>
      </c>
      <c r="H63" s="39">
        <v>120</v>
      </c>
      <c r="I63" s="39">
        <v>2</v>
      </c>
      <c r="J63" s="40">
        <f t="shared" si="32"/>
        <v>59</v>
      </c>
      <c r="K63" s="39">
        <v>26</v>
      </c>
      <c r="L63" s="39">
        <v>17</v>
      </c>
      <c r="M63" s="40">
        <f t="shared" si="33"/>
        <v>0.52941176470588236</v>
      </c>
    </row>
    <row r="64" spans="1:13" s="1" customFormat="1" x14ac:dyDescent="0.2">
      <c r="A64" s="3" t="s">
        <v>39</v>
      </c>
      <c r="B64" s="39">
        <v>11823</v>
      </c>
      <c r="C64" s="39">
        <v>11697</v>
      </c>
      <c r="D64" s="40">
        <f t="shared" si="30"/>
        <v>1.0771992818671455E-2</v>
      </c>
      <c r="E64" s="39">
        <v>7642</v>
      </c>
      <c r="F64" s="39">
        <v>7469</v>
      </c>
      <c r="G64" s="40">
        <f t="shared" si="31"/>
        <v>2.3162404605703575E-2</v>
      </c>
      <c r="H64" s="39">
        <v>7557</v>
      </c>
      <c r="I64" s="39">
        <v>7312</v>
      </c>
      <c r="J64" s="40">
        <f t="shared" si="32"/>
        <v>3.350656455142232E-2</v>
      </c>
      <c r="K64" s="39">
        <v>2292</v>
      </c>
      <c r="L64" s="39">
        <v>2166</v>
      </c>
      <c r="M64" s="40">
        <f t="shared" si="33"/>
        <v>5.817174515235457E-2</v>
      </c>
    </row>
    <row r="65" spans="1:13" s="1" customFormat="1" x14ac:dyDescent="0.2">
      <c r="A65" s="67" t="s">
        <v>45</v>
      </c>
      <c r="B65" s="39">
        <v>2006</v>
      </c>
      <c r="C65" s="39">
        <v>2000</v>
      </c>
      <c r="D65" s="40">
        <f t="shared" si="30"/>
        <v>3.0000000000000001E-3</v>
      </c>
      <c r="E65" s="39">
        <v>1441</v>
      </c>
      <c r="F65" s="39">
        <v>1445</v>
      </c>
      <c r="G65" s="40">
        <f t="shared" si="31"/>
        <v>-2.7681660899653978E-3</v>
      </c>
      <c r="H65" s="39">
        <v>1996</v>
      </c>
      <c r="I65" s="39">
        <v>1822</v>
      </c>
      <c r="J65" s="40">
        <f t="shared" si="32"/>
        <v>9.5499451152579587E-2</v>
      </c>
      <c r="K65" s="39">
        <v>17</v>
      </c>
      <c r="L65" s="39">
        <v>19</v>
      </c>
      <c r="M65" s="40">
        <f t="shared" si="33"/>
        <v>-0.10526315789473684</v>
      </c>
    </row>
    <row r="66" spans="1:13" s="5" customFormat="1" x14ac:dyDescent="0.2">
      <c r="A66" s="56"/>
      <c r="B66" s="52"/>
      <c r="C66" s="52"/>
      <c r="D66" s="52"/>
      <c r="E66" s="53"/>
      <c r="F66" s="52"/>
      <c r="G66" s="52"/>
      <c r="H66" s="53"/>
      <c r="I66" s="52"/>
      <c r="J66" s="52"/>
      <c r="K66" s="54"/>
      <c r="L66" s="54"/>
      <c r="M66" s="55"/>
    </row>
    <row r="67" spans="1:13" s="5" customFormat="1" x14ac:dyDescent="0.2">
      <c r="A67" s="57" t="s">
        <v>5</v>
      </c>
      <c r="B67" s="58">
        <f>SUM(B57:B65)</f>
        <v>45213</v>
      </c>
      <c r="C67" s="58">
        <f>SUM(C57:C65)</f>
        <v>44158</v>
      </c>
      <c r="D67" s="40">
        <f t="shared" si="30"/>
        <v>2.3891480592418135E-2</v>
      </c>
      <c r="E67" s="58">
        <f>SUM(E57:E65)</f>
        <v>30784</v>
      </c>
      <c r="F67" s="58">
        <f>SUM(F57:F65)</f>
        <v>29951</v>
      </c>
      <c r="G67" s="40">
        <f t="shared" ref="G67" si="34">IF(F67&gt;0,(E67-F67)/F67,"--")</f>
        <v>2.7812093085372774E-2</v>
      </c>
      <c r="H67" s="58">
        <f>SUM(H57:H65)</f>
        <v>40148</v>
      </c>
      <c r="I67" s="58">
        <f>SUM(I57:I65)</f>
        <v>36948</v>
      </c>
      <c r="J67" s="40">
        <f t="shared" ref="J67" si="35">IF(I67&gt;0,(H67-I67)/I67,"--")</f>
        <v>8.660820612753059E-2</v>
      </c>
      <c r="K67" s="58">
        <f>SUM(K57:K65)</f>
        <v>6677</v>
      </c>
      <c r="L67" s="58">
        <f>SUM(L57:L65)</f>
        <v>6252</v>
      </c>
      <c r="M67" s="40">
        <f t="shared" ref="M67" si="36">IF(L67&gt;0,(K67-L67)/L67,"--")</f>
        <v>6.7978246960972488E-2</v>
      </c>
    </row>
    <row r="68" spans="1:13" s="5" customFormat="1" x14ac:dyDescent="0.2"/>
    <row r="69" spans="1:13" s="5" customFormat="1" x14ac:dyDescent="0.2">
      <c r="A69" s="44"/>
      <c r="B69" s="9" t="s">
        <v>46</v>
      </c>
      <c r="C69" s="9" t="s">
        <v>27</v>
      </c>
      <c r="D69" s="45"/>
      <c r="E69" s="1"/>
      <c r="F69" s="72"/>
      <c r="G69" s="73"/>
      <c r="H69" s="9" t="s">
        <v>46</v>
      </c>
      <c r="I69" s="9" t="s">
        <v>27</v>
      </c>
      <c r="J69" s="59" t="s">
        <v>2</v>
      </c>
      <c r="K69" s="1"/>
      <c r="L69" s="1"/>
      <c r="M69" s="1"/>
    </row>
    <row r="70" spans="1:13" s="5" customFormat="1" ht="25.5" x14ac:dyDescent="0.2">
      <c r="A70" s="48"/>
      <c r="B70" s="49" t="s">
        <v>29</v>
      </c>
      <c r="C70" s="49" t="s">
        <v>29</v>
      </c>
      <c r="D70" s="44" t="s">
        <v>2</v>
      </c>
      <c r="F70" s="69" t="s">
        <v>40</v>
      </c>
      <c r="G70" s="70"/>
      <c r="H70" s="4">
        <f>B67</f>
        <v>45213</v>
      </c>
      <c r="I70" s="4">
        <f>C67</f>
        <v>44158</v>
      </c>
      <c r="J70" s="40">
        <f t="shared" ref="J70:J73" si="37">IF(I70&gt;0,(H70-I70)/I70,"--")</f>
        <v>2.3891480592418135E-2</v>
      </c>
    </row>
    <row r="71" spans="1:13" s="5" customFormat="1" x14ac:dyDescent="0.2">
      <c r="A71" s="51" t="s">
        <v>7</v>
      </c>
      <c r="B71" s="52"/>
      <c r="C71" s="52"/>
      <c r="D71" s="60"/>
      <c r="F71" s="69" t="s">
        <v>41</v>
      </c>
      <c r="G71" s="70"/>
      <c r="H71" s="4">
        <v>39384.436300000001</v>
      </c>
      <c r="I71" s="4">
        <v>38533.062100000003</v>
      </c>
      <c r="J71" s="40">
        <f t="shared" si="37"/>
        <v>2.209464168174681E-2</v>
      </c>
    </row>
    <row r="72" spans="1:13" s="5" customFormat="1" x14ac:dyDescent="0.2">
      <c r="A72" s="2" t="s">
        <v>19</v>
      </c>
      <c r="B72" s="61">
        <v>236</v>
      </c>
      <c r="C72" s="61">
        <v>285</v>
      </c>
      <c r="D72" s="68">
        <f>IF(C72&gt;0,(B72 - C72)/C72,"--")</f>
        <v>-0.17192982456140352</v>
      </c>
      <c r="F72" s="69" t="s">
        <v>42</v>
      </c>
      <c r="G72" s="70"/>
      <c r="H72" s="4">
        <v>6719.247199999998</v>
      </c>
      <c r="I72" s="4">
        <v>6684.3552999999956</v>
      </c>
      <c r="J72" s="40">
        <f t="shared" si="37"/>
        <v>5.219934972637133E-3</v>
      </c>
    </row>
    <row r="73" spans="1:13" s="5" customFormat="1" x14ac:dyDescent="0.2">
      <c r="A73" s="2" t="s">
        <v>8</v>
      </c>
      <c r="B73" s="4">
        <v>8715</v>
      </c>
      <c r="C73" s="4">
        <v>8713</v>
      </c>
      <c r="D73" s="68">
        <f>IF(C73&gt;0,(B73 - C73)/C73,"--")</f>
        <v>2.2954206358315161E-4</v>
      </c>
      <c r="F73" s="69" t="s">
        <v>43</v>
      </c>
      <c r="G73" s="70"/>
      <c r="H73" s="4">
        <v>46103.683499999999</v>
      </c>
      <c r="I73" s="4">
        <v>45217.417399999998</v>
      </c>
      <c r="J73" s="40">
        <f t="shared" si="37"/>
        <v>1.9600104361555171E-2</v>
      </c>
    </row>
    <row r="74" spans="1:13" s="5" customFormat="1" x14ac:dyDescent="0.2">
      <c r="A74" s="2" t="s">
        <v>26</v>
      </c>
      <c r="B74" s="4">
        <v>1094</v>
      </c>
      <c r="C74" s="4">
        <v>1093</v>
      </c>
      <c r="D74" s="68">
        <f t="shared" ref="D74:D80" si="38">IF(C74&gt;0,(B74 - C74)/C74,"--")</f>
        <v>9.1491308325709062E-4</v>
      </c>
    </row>
    <row r="75" spans="1:13" s="5" customFormat="1" x14ac:dyDescent="0.2">
      <c r="A75" s="3" t="s">
        <v>20</v>
      </c>
      <c r="B75" s="62">
        <v>160</v>
      </c>
      <c r="C75" s="62">
        <v>169</v>
      </c>
      <c r="D75" s="68">
        <f t="shared" si="38"/>
        <v>-5.3254437869822487E-2</v>
      </c>
    </row>
    <row r="76" spans="1:13" s="5" customFormat="1" x14ac:dyDescent="0.2">
      <c r="A76" s="3" t="s">
        <v>21</v>
      </c>
      <c r="B76" s="4">
        <v>21090</v>
      </c>
      <c r="C76" s="4">
        <v>21074</v>
      </c>
      <c r="D76" s="68">
        <f t="shared" si="38"/>
        <v>7.5922938217709026E-4</v>
      </c>
    </row>
    <row r="77" spans="1:13" s="5" customFormat="1" x14ac:dyDescent="0.2">
      <c r="A77" s="3" t="s">
        <v>22</v>
      </c>
      <c r="B77" s="4">
        <v>2407</v>
      </c>
      <c r="C77" s="4">
        <v>1934</v>
      </c>
      <c r="D77" s="68">
        <f t="shared" si="38"/>
        <v>0.24457083764219234</v>
      </c>
    </row>
    <row r="78" spans="1:13" s="5" customFormat="1" x14ac:dyDescent="0.2">
      <c r="A78" s="3" t="s">
        <v>9</v>
      </c>
      <c r="B78" s="4">
        <v>2920</v>
      </c>
      <c r="C78" s="4">
        <v>2790</v>
      </c>
      <c r="D78" s="68">
        <f t="shared" si="38"/>
        <v>4.6594982078853049E-2</v>
      </c>
    </row>
    <row r="79" spans="1:13" s="5" customFormat="1" x14ac:dyDescent="0.2">
      <c r="A79" s="3" t="s">
        <v>10</v>
      </c>
      <c r="B79" s="4">
        <v>6677</v>
      </c>
      <c r="C79" s="4">
        <v>6252</v>
      </c>
      <c r="D79" s="68">
        <f t="shared" si="38"/>
        <v>6.7978246960972488E-2</v>
      </c>
    </row>
    <row r="80" spans="1:13" s="5" customFormat="1" x14ac:dyDescent="0.2">
      <c r="A80" s="3" t="s">
        <v>24</v>
      </c>
      <c r="B80" s="4">
        <v>1914</v>
      </c>
      <c r="C80" s="4">
        <v>1848</v>
      </c>
      <c r="D80" s="68">
        <f t="shared" si="38"/>
        <v>3.5714285714285712E-2</v>
      </c>
    </row>
    <row r="81" spans="1:11" s="5" customFormat="1" x14ac:dyDescent="0.2">
      <c r="A81" s="63" t="s">
        <v>13</v>
      </c>
      <c r="B81" s="64"/>
      <c r="C81" s="65"/>
      <c r="D81" s="60"/>
    </row>
    <row r="82" spans="1:11" s="5" customFormat="1" x14ac:dyDescent="0.2">
      <c r="A82" s="3" t="s">
        <v>11</v>
      </c>
      <c r="B82" s="4">
        <v>21647</v>
      </c>
      <c r="C82" s="66">
        <v>21149</v>
      </c>
      <c r="D82" s="40">
        <f t="shared" ref="D82:D83" si="39">IF(C82&gt;0,(B82-C82)/C82,"--")</f>
        <v>2.3547212634167099E-2</v>
      </c>
    </row>
    <row r="83" spans="1:11" s="1" customFormat="1" x14ac:dyDescent="0.2">
      <c r="A83" s="3" t="s">
        <v>12</v>
      </c>
      <c r="B83" s="4">
        <v>23566</v>
      </c>
      <c r="C83" s="66">
        <v>23009</v>
      </c>
      <c r="D83" s="40">
        <f t="shared" si="39"/>
        <v>2.4207918640531966E-2</v>
      </c>
      <c r="E83" s="5"/>
      <c r="F83" s="5"/>
      <c r="G83" s="5"/>
      <c r="H83" s="5"/>
      <c r="I83" s="5"/>
    </row>
    <row r="84" spans="1:11" s="1" customFormat="1" x14ac:dyDescent="0.2">
      <c r="A84" s="51" t="s">
        <v>23</v>
      </c>
      <c r="B84" s="64"/>
      <c r="C84" s="65"/>
      <c r="D84" s="60"/>
      <c r="E84" s="5"/>
      <c r="F84" s="5"/>
      <c r="G84" s="5"/>
      <c r="H84" s="5"/>
      <c r="I84" s="5"/>
    </row>
    <row r="85" spans="1:11" s="1" customFormat="1" x14ac:dyDescent="0.2">
      <c r="A85" s="3" t="s">
        <v>14</v>
      </c>
      <c r="B85" s="4">
        <v>28919</v>
      </c>
      <c r="C85" s="4">
        <v>28907</v>
      </c>
      <c r="D85" s="40">
        <f t="shared" ref="D85:D87" si="40">IF(C85&gt;0,(B85-C85)/C85,"--")</f>
        <v>4.1512436434081712E-4</v>
      </c>
      <c r="E85" s="5"/>
      <c r="F85" s="5"/>
      <c r="G85" s="5"/>
      <c r="H85" s="5"/>
      <c r="I85" s="5"/>
      <c r="J85" s="5"/>
      <c r="K85" s="5"/>
    </row>
    <row r="86" spans="1:11" s="5" customFormat="1" x14ac:dyDescent="0.2">
      <c r="A86" s="3" t="s">
        <v>15</v>
      </c>
      <c r="B86" s="4">
        <v>9617</v>
      </c>
      <c r="C86" s="4">
        <v>8999</v>
      </c>
      <c r="D86" s="40">
        <f t="shared" si="40"/>
        <v>6.8674297144127122E-2</v>
      </c>
    </row>
    <row r="87" spans="1:11" s="5" customFormat="1" x14ac:dyDescent="0.2">
      <c r="A87" s="3" t="s">
        <v>10</v>
      </c>
      <c r="B87" s="4">
        <v>6677</v>
      </c>
      <c r="C87" s="4">
        <v>6252</v>
      </c>
      <c r="D87" s="40">
        <f t="shared" si="40"/>
        <v>6.7978246960972488E-2</v>
      </c>
    </row>
    <row r="89" spans="1:11" x14ac:dyDescent="0.2">
      <c r="A89" s="5" t="s">
        <v>44</v>
      </c>
    </row>
  </sheetData>
  <mergeCells count="7">
    <mergeCell ref="F72:G72"/>
    <mergeCell ref="F73:G73"/>
    <mergeCell ref="A10:M10"/>
    <mergeCell ref="A31:M31"/>
    <mergeCell ref="F69:G69"/>
    <mergeCell ref="F70:G70"/>
    <mergeCell ref="F71:G71"/>
  </mergeCells>
  <pageMargins left="0.25" right="0.25" top="0.58937499999999998" bottom="0.75" header="0.3" footer="0.3"/>
  <pageSetup scale="80" fitToHeight="0" orientation="landscape" r:id="rId1"/>
  <headerFooter differentOddEven="1">
    <oddHeader>&amp;C&amp;"Arial,Bold"&amp;14Autumn 2014 UW Seattle ICORA Admissions Report (Census Day Numbers)</oddHeader>
    <evenHeader>&amp;C&amp;"Arial,Bold"&amp;14Autumn 2014 UW Seattle ICORA Enrollment Report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view="pageLayout" zoomScaleNormal="100" workbookViewId="0">
      <selection activeCell="C14" sqref="C14"/>
    </sheetView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1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46</v>
      </c>
      <c r="C2" s="9" t="s">
        <v>27</v>
      </c>
      <c r="D2" s="9"/>
      <c r="E2" s="9" t="s">
        <v>46</v>
      </c>
      <c r="F2" s="9" t="s">
        <v>27</v>
      </c>
      <c r="G2" s="9"/>
      <c r="H2" s="9" t="s">
        <v>46</v>
      </c>
      <c r="I2" s="9" t="s">
        <v>27</v>
      </c>
      <c r="J2" s="10"/>
      <c r="K2" s="9" t="s">
        <v>46</v>
      </c>
      <c r="L2" s="9" t="s">
        <v>27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1382</v>
      </c>
      <c r="C5" s="4">
        <v>1198</v>
      </c>
      <c r="D5" s="40">
        <f t="shared" ref="D5:D8" si="0">IF(C5&gt;0,(B5-C5)/C5,"--")</f>
        <v>0.15358931552587646</v>
      </c>
      <c r="E5" s="10">
        <v>1168</v>
      </c>
      <c r="F5" s="10">
        <v>1021</v>
      </c>
      <c r="G5" s="40">
        <f t="shared" ref="G5:G6" si="1">IF(F5&gt;0,(E5-F5)/F5,"--")</f>
        <v>0.14397649363369247</v>
      </c>
      <c r="H5" s="10">
        <v>474</v>
      </c>
      <c r="I5" s="10">
        <v>449</v>
      </c>
      <c r="J5" s="40">
        <f t="shared" ref="J5:J6" si="2">IF(I5&gt;0,(H5-I5)/I5,"--")</f>
        <v>5.5679287305122498E-2</v>
      </c>
      <c r="K5" s="10">
        <v>431</v>
      </c>
      <c r="L5" s="10">
        <v>409</v>
      </c>
      <c r="M5" s="40">
        <f t="shared" ref="M5:M8" si="3">IF(L5&gt;0,(K5-L5)/L5,"--")</f>
        <v>5.3789731051344741E-2</v>
      </c>
    </row>
    <row r="6" spans="1:13" x14ac:dyDescent="0.2">
      <c r="A6" s="10" t="s">
        <v>4</v>
      </c>
      <c r="B6" s="4">
        <v>1657</v>
      </c>
      <c r="C6" s="4">
        <v>1542</v>
      </c>
      <c r="D6" s="40">
        <f t="shared" si="0"/>
        <v>7.457846952010376E-2</v>
      </c>
      <c r="E6" s="10">
        <v>1314</v>
      </c>
      <c r="F6" s="10">
        <v>1240</v>
      </c>
      <c r="G6" s="40">
        <f t="shared" si="1"/>
        <v>5.9677419354838709E-2</v>
      </c>
      <c r="H6" s="10">
        <v>959</v>
      </c>
      <c r="I6" s="10">
        <v>869</v>
      </c>
      <c r="J6" s="40">
        <f t="shared" si="2"/>
        <v>0.10356731875719218</v>
      </c>
      <c r="K6" s="10">
        <v>852</v>
      </c>
      <c r="L6" s="10">
        <v>764</v>
      </c>
      <c r="M6" s="40">
        <f t="shared" si="3"/>
        <v>0.11518324607329843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3039</v>
      </c>
      <c r="C8" s="21">
        <f>SUM(C5:C6)</f>
        <v>2740</v>
      </c>
      <c r="D8" s="40">
        <f t="shared" si="0"/>
        <v>0.10912408759124087</v>
      </c>
      <c r="E8" s="21">
        <f t="shared" ref="E8:F8" si="4">SUM(E5:E6)</f>
        <v>2482</v>
      </c>
      <c r="F8" s="21">
        <f t="shared" si="4"/>
        <v>2261</v>
      </c>
      <c r="G8" s="40">
        <f t="shared" ref="G8" si="5">IF(F8&gt;0,(E8-F8)/F8,"--")</f>
        <v>9.7744360902255634E-2</v>
      </c>
      <c r="H8" s="21">
        <f t="shared" ref="H8:I8" si="6">SUM(H5:H6)</f>
        <v>1433</v>
      </c>
      <c r="I8" s="21">
        <f t="shared" si="6"/>
        <v>1318</v>
      </c>
      <c r="J8" s="40">
        <f t="shared" ref="J8" si="7">IF(I8&gt;0,(H8-I8)/I8,"--")</f>
        <v>8.7253414264036419E-2</v>
      </c>
      <c r="K8" s="10">
        <f>IF(ISNUMBER(K5),SUM(K5:K6),K6)</f>
        <v>1283</v>
      </c>
      <c r="L8" s="10">
        <f>IF(ISNUMBER(L5),SUM(L5:L6),L6)</f>
        <v>1173</v>
      </c>
      <c r="M8" s="40">
        <f t="shared" si="3"/>
        <v>9.3776641091219096E-2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71" t="s">
        <v>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x14ac:dyDescent="0.2">
      <c r="A11" s="8"/>
      <c r="B11" s="9" t="s">
        <v>46</v>
      </c>
      <c r="C11" s="9" t="s">
        <v>27</v>
      </c>
      <c r="D11" s="9"/>
      <c r="E11" s="9" t="s">
        <v>46</v>
      </c>
      <c r="F11" s="9" t="s">
        <v>27</v>
      </c>
      <c r="G11" s="9"/>
      <c r="H11" s="9" t="s">
        <v>46</v>
      </c>
      <c r="I11" s="9" t="s">
        <v>27</v>
      </c>
      <c r="J11" s="10"/>
      <c r="K11" s="9" t="s">
        <v>46</v>
      </c>
      <c r="L11" s="9" t="s">
        <v>27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10</v>
      </c>
      <c r="C14" s="37">
        <v>4</v>
      </c>
      <c r="D14" s="40">
        <f>IF(C14&gt;0,(B14-C14)/C14,"--")</f>
        <v>1.5</v>
      </c>
      <c r="E14" s="37">
        <v>9</v>
      </c>
      <c r="F14" s="37">
        <v>4</v>
      </c>
      <c r="G14" s="40">
        <f>IF(F14&gt;0,(E14-F14)/F14,"--")</f>
        <v>1.25</v>
      </c>
      <c r="H14" s="37">
        <v>7</v>
      </c>
      <c r="I14" s="37">
        <v>3</v>
      </c>
      <c r="J14" s="40">
        <f>IF(I14&gt;0,(H14-I14)/I14,"--")</f>
        <v>1.3333333333333333</v>
      </c>
      <c r="K14" s="10">
        <v>7</v>
      </c>
      <c r="L14" s="10">
        <v>3</v>
      </c>
      <c r="M14" s="40">
        <f>IF(L14&gt;0,(K14-L14)/L14,"--")</f>
        <v>1.3333333333333333</v>
      </c>
    </row>
    <row r="15" spans="1:13" x14ac:dyDescent="0.2">
      <c r="A15" s="2" t="s">
        <v>8</v>
      </c>
      <c r="B15" s="37">
        <v>356</v>
      </c>
      <c r="C15" s="37">
        <v>312</v>
      </c>
      <c r="D15" s="40">
        <f>IF(C15&gt;0,(B15-C15)/C15,"--")</f>
        <v>0.14102564102564102</v>
      </c>
      <c r="E15" s="37">
        <v>321</v>
      </c>
      <c r="F15" s="37">
        <v>283</v>
      </c>
      <c r="G15" s="40">
        <f>IF(F15&gt;0,(E15-F15)/F15,"--")</f>
        <v>0.13427561837455831</v>
      </c>
      <c r="H15" s="37">
        <v>102</v>
      </c>
      <c r="I15" s="37">
        <v>114</v>
      </c>
      <c r="J15" s="40">
        <f>IF(I15&gt;0,(H15-I15)/I15,"--")</f>
        <v>-0.10526315789473684</v>
      </c>
      <c r="K15" s="10">
        <v>97</v>
      </c>
      <c r="L15" s="10">
        <v>105</v>
      </c>
      <c r="M15" s="40">
        <f>IF(L15&gt;0,(K15-L15)/L15,"--")</f>
        <v>-7.6190476190476197E-2</v>
      </c>
    </row>
    <row r="16" spans="1:13" x14ac:dyDescent="0.2">
      <c r="A16" s="2" t="s">
        <v>26</v>
      </c>
      <c r="B16" s="37">
        <v>143</v>
      </c>
      <c r="C16" s="37">
        <v>70</v>
      </c>
      <c r="D16" s="40">
        <f t="shared" ref="D16:D22" si="8">IF(C16&gt;0,(B16-C16)/C16,"--")</f>
        <v>1.0428571428571429</v>
      </c>
      <c r="E16" s="37">
        <v>97</v>
      </c>
      <c r="F16" s="37">
        <v>58</v>
      </c>
      <c r="G16" s="40">
        <f t="shared" ref="G16:G22" si="9">IF(F16&gt;0,(E16-F16)/F16,"--")</f>
        <v>0.67241379310344829</v>
      </c>
      <c r="H16" s="37">
        <v>38</v>
      </c>
      <c r="I16" s="37">
        <v>25</v>
      </c>
      <c r="J16" s="40">
        <f t="shared" ref="J16:J22" si="10">IF(I16&gt;0,(H16-I16)/I16,"--")</f>
        <v>0.52</v>
      </c>
      <c r="K16" s="10">
        <v>35</v>
      </c>
      <c r="L16" s="10">
        <v>25</v>
      </c>
      <c r="M16" s="40">
        <f t="shared" ref="M16:M22" si="11">IF(L16&gt;0,(K16-L16)/L16,"--")</f>
        <v>0.4</v>
      </c>
    </row>
    <row r="17" spans="1:13" x14ac:dyDescent="0.2">
      <c r="A17" s="3" t="s">
        <v>20</v>
      </c>
      <c r="B17" s="37">
        <v>27</v>
      </c>
      <c r="C17" s="37">
        <v>38</v>
      </c>
      <c r="D17" s="40">
        <f t="shared" si="8"/>
        <v>-0.28947368421052633</v>
      </c>
      <c r="E17" s="37">
        <v>24</v>
      </c>
      <c r="F17" s="37">
        <v>33</v>
      </c>
      <c r="G17" s="40">
        <f t="shared" si="9"/>
        <v>-0.27272727272727271</v>
      </c>
      <c r="H17" s="37">
        <v>17</v>
      </c>
      <c r="I17" s="37">
        <v>18</v>
      </c>
      <c r="J17" s="40">
        <f t="shared" si="10"/>
        <v>-5.5555555555555552E-2</v>
      </c>
      <c r="K17" s="10">
        <v>17</v>
      </c>
      <c r="L17" s="13">
        <v>18</v>
      </c>
      <c r="M17" s="40">
        <f t="shared" si="11"/>
        <v>-5.5555555555555552E-2</v>
      </c>
    </row>
    <row r="18" spans="1:13" x14ac:dyDescent="0.2">
      <c r="A18" s="3" t="s">
        <v>21</v>
      </c>
      <c r="B18" s="37">
        <v>433</v>
      </c>
      <c r="C18" s="37">
        <v>184</v>
      </c>
      <c r="D18" s="40">
        <f t="shared" si="8"/>
        <v>1.3532608695652173</v>
      </c>
      <c r="E18" s="37">
        <v>374</v>
      </c>
      <c r="F18" s="37">
        <v>181</v>
      </c>
      <c r="G18" s="40">
        <f t="shared" si="9"/>
        <v>1.0662983425414365</v>
      </c>
      <c r="H18" s="37">
        <v>170</v>
      </c>
      <c r="I18" s="37">
        <v>142</v>
      </c>
      <c r="J18" s="40">
        <f t="shared" si="10"/>
        <v>0.19718309859154928</v>
      </c>
      <c r="K18" s="10">
        <v>153</v>
      </c>
      <c r="L18" s="10">
        <v>130</v>
      </c>
      <c r="M18" s="40">
        <f t="shared" si="11"/>
        <v>0.17692307692307693</v>
      </c>
    </row>
    <row r="19" spans="1:13" x14ac:dyDescent="0.2">
      <c r="A19" s="3" t="s">
        <v>22</v>
      </c>
      <c r="B19" s="37">
        <v>134</v>
      </c>
      <c r="C19" s="37">
        <v>62</v>
      </c>
      <c r="D19" s="40">
        <f t="shared" si="8"/>
        <v>1.1612903225806452</v>
      </c>
      <c r="E19" s="37">
        <v>119</v>
      </c>
      <c r="F19" s="37">
        <v>56</v>
      </c>
      <c r="G19" s="40">
        <f t="shared" si="9"/>
        <v>1.125</v>
      </c>
      <c r="H19" s="37">
        <v>48</v>
      </c>
      <c r="I19" s="37">
        <v>31</v>
      </c>
      <c r="J19" s="40">
        <f t="shared" si="10"/>
        <v>0.54838709677419351</v>
      </c>
      <c r="K19" s="10">
        <v>41</v>
      </c>
      <c r="L19" s="10">
        <v>30</v>
      </c>
      <c r="M19" s="40">
        <f t="shared" si="11"/>
        <v>0.36666666666666664</v>
      </c>
    </row>
    <row r="20" spans="1:13" x14ac:dyDescent="0.2">
      <c r="A20" s="3" t="s">
        <v>9</v>
      </c>
      <c r="B20" s="10">
        <v>195</v>
      </c>
      <c r="C20" s="10">
        <v>222</v>
      </c>
      <c r="D20" s="40">
        <f t="shared" si="8"/>
        <v>-0.12162162162162163</v>
      </c>
      <c r="E20" s="10">
        <v>167</v>
      </c>
      <c r="F20" s="10">
        <v>178</v>
      </c>
      <c r="G20" s="40">
        <f t="shared" si="9"/>
        <v>-6.1797752808988762E-2</v>
      </c>
      <c r="H20" s="10">
        <v>75</v>
      </c>
      <c r="I20" s="10">
        <v>75</v>
      </c>
      <c r="J20" s="40">
        <f t="shared" si="10"/>
        <v>0</v>
      </c>
      <c r="K20" s="10">
        <v>69</v>
      </c>
      <c r="L20" s="10">
        <v>67</v>
      </c>
      <c r="M20" s="40">
        <f t="shared" si="11"/>
        <v>2.9850746268656716E-2</v>
      </c>
    </row>
    <row r="21" spans="1:13" x14ac:dyDescent="0.2">
      <c r="A21" s="3" t="s">
        <v>10</v>
      </c>
      <c r="B21" s="37">
        <v>57</v>
      </c>
      <c r="C21" s="37">
        <v>54</v>
      </c>
      <c r="D21" s="40">
        <f t="shared" si="8"/>
        <v>5.5555555555555552E-2</v>
      </c>
      <c r="E21" s="37">
        <v>33</v>
      </c>
      <c r="F21" s="37">
        <v>37</v>
      </c>
      <c r="G21" s="40">
        <f t="shared" si="9"/>
        <v>-0.10810810810810811</v>
      </c>
      <c r="H21" s="37">
        <v>8</v>
      </c>
      <c r="I21" s="37">
        <v>10</v>
      </c>
      <c r="J21" s="40">
        <f t="shared" si="10"/>
        <v>-0.2</v>
      </c>
      <c r="K21" s="10">
        <v>5</v>
      </c>
      <c r="L21" s="10">
        <v>7</v>
      </c>
      <c r="M21" s="40">
        <f t="shared" si="11"/>
        <v>-0.2857142857142857</v>
      </c>
    </row>
    <row r="22" spans="1:13" x14ac:dyDescent="0.2">
      <c r="A22" s="3" t="s">
        <v>24</v>
      </c>
      <c r="B22" s="37">
        <v>27</v>
      </c>
      <c r="C22" s="37">
        <v>252</v>
      </c>
      <c r="D22" s="40">
        <f t="shared" si="8"/>
        <v>-0.8928571428571429</v>
      </c>
      <c r="E22" s="37">
        <v>24</v>
      </c>
      <c r="F22" s="37">
        <v>191</v>
      </c>
      <c r="G22" s="40">
        <f t="shared" si="9"/>
        <v>-0.87434554973821987</v>
      </c>
      <c r="H22" s="37">
        <v>9</v>
      </c>
      <c r="I22" s="37">
        <v>31</v>
      </c>
      <c r="J22" s="40">
        <f t="shared" si="10"/>
        <v>-0.70967741935483875</v>
      </c>
      <c r="K22" s="10">
        <v>7</v>
      </c>
      <c r="L22" s="10">
        <v>24</v>
      </c>
      <c r="M22" s="40">
        <f t="shared" si="11"/>
        <v>-0.70833333333333337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801</v>
      </c>
      <c r="C24" s="31">
        <v>691</v>
      </c>
      <c r="D24" s="40">
        <f t="shared" ref="D24:D25" si="12">IF(C24&gt;0,(B24-C24)/C24,"--")</f>
        <v>0.15918958031837915</v>
      </c>
      <c r="E24" s="10">
        <v>684</v>
      </c>
      <c r="F24" s="10">
        <v>603</v>
      </c>
      <c r="G24" s="40">
        <f t="shared" ref="G24:G25" si="13">IF(F24&gt;0,(E24-F24)/F24,"--")</f>
        <v>0.13432835820895522</v>
      </c>
      <c r="H24" s="10">
        <v>265</v>
      </c>
      <c r="I24" s="10">
        <v>251</v>
      </c>
      <c r="J24" s="40">
        <f t="shared" ref="J24:J25" si="14">IF(I24&gt;0,(H24-I24)/I24,"--")</f>
        <v>5.5776892430278883E-2</v>
      </c>
      <c r="K24" s="10">
        <v>238</v>
      </c>
      <c r="L24" s="10">
        <v>233</v>
      </c>
      <c r="M24" s="40">
        <f t="shared" ref="M24:M25" si="15">IF(L24&gt;0,(K24-L24)/L24,"--")</f>
        <v>2.1459227467811159E-2</v>
      </c>
    </row>
    <row r="25" spans="1:13" x14ac:dyDescent="0.2">
      <c r="A25" s="13" t="s">
        <v>11</v>
      </c>
      <c r="B25" s="31">
        <v>581</v>
      </c>
      <c r="C25" s="31">
        <v>507</v>
      </c>
      <c r="D25" s="40">
        <f t="shared" si="12"/>
        <v>0.14595660749506903</v>
      </c>
      <c r="E25" s="10">
        <v>484</v>
      </c>
      <c r="F25" s="10">
        <v>418</v>
      </c>
      <c r="G25" s="40">
        <f t="shared" si="13"/>
        <v>0.15789473684210525</v>
      </c>
      <c r="H25" s="10">
        <v>209</v>
      </c>
      <c r="I25" s="10">
        <v>198</v>
      </c>
      <c r="J25" s="40">
        <f t="shared" si="14"/>
        <v>5.5555555555555552E-2</v>
      </c>
      <c r="K25" s="10">
        <v>193</v>
      </c>
      <c r="L25" s="10">
        <v>176</v>
      </c>
      <c r="M25" s="40">
        <f t="shared" si="15"/>
        <v>9.6590909090909088E-2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1151</v>
      </c>
      <c r="C27" s="31">
        <v>969</v>
      </c>
      <c r="D27" s="40">
        <f t="shared" ref="D27:D29" si="16">IF(C27&gt;0,(B27-C27)/C27,"--")</f>
        <v>0.18782249742002063</v>
      </c>
      <c r="E27" s="31">
        <v>1007</v>
      </c>
      <c r="F27" s="31">
        <v>849</v>
      </c>
      <c r="G27" s="40">
        <f t="shared" ref="G27:G29" si="17">IF(F27&gt;0,(E27-F27)/F27,"--")</f>
        <v>0.18610129564193167</v>
      </c>
      <c r="H27" s="10">
        <v>452</v>
      </c>
      <c r="I27" s="10">
        <v>417</v>
      </c>
      <c r="J27" s="40">
        <f t="shared" ref="J27:J29" si="18">IF(I27&gt;0,(H27-I27)/I27,"--")</f>
        <v>8.3932853717026384E-2</v>
      </c>
      <c r="K27" s="10">
        <v>419</v>
      </c>
      <c r="L27" s="10">
        <v>389</v>
      </c>
      <c r="M27" s="40">
        <f t="shared" ref="M27:M29" si="19">IF(L27&gt;0,(K27-L27)/L27,"--")</f>
        <v>7.7120822622107968E-2</v>
      </c>
    </row>
    <row r="28" spans="1:13" x14ac:dyDescent="0.2">
      <c r="A28" s="13" t="s">
        <v>15</v>
      </c>
      <c r="B28" s="10">
        <v>174</v>
      </c>
      <c r="C28" s="10">
        <v>175</v>
      </c>
      <c r="D28" s="40">
        <f t="shared" si="16"/>
        <v>-5.7142857142857143E-3</v>
      </c>
      <c r="E28" s="10">
        <v>128</v>
      </c>
      <c r="F28" s="10">
        <v>135</v>
      </c>
      <c r="G28" s="40">
        <f t="shared" si="17"/>
        <v>-5.185185185185185E-2</v>
      </c>
      <c r="H28" s="10">
        <v>14</v>
      </c>
      <c r="I28" s="10">
        <v>22</v>
      </c>
      <c r="J28" s="40">
        <f t="shared" si="18"/>
        <v>-0.36363636363636365</v>
      </c>
      <c r="K28" s="10">
        <v>7</v>
      </c>
      <c r="L28" s="10">
        <v>13</v>
      </c>
      <c r="M28" s="40">
        <f t="shared" si="19"/>
        <v>-0.46153846153846156</v>
      </c>
    </row>
    <row r="29" spans="1:13" x14ac:dyDescent="0.2">
      <c r="A29" s="13" t="s">
        <v>10</v>
      </c>
      <c r="B29" s="10">
        <v>57</v>
      </c>
      <c r="C29" s="10">
        <v>54</v>
      </c>
      <c r="D29" s="40">
        <f t="shared" si="16"/>
        <v>5.5555555555555552E-2</v>
      </c>
      <c r="E29" s="10">
        <v>33</v>
      </c>
      <c r="F29" s="10">
        <v>37</v>
      </c>
      <c r="G29" s="40">
        <f t="shared" si="17"/>
        <v>-0.10810810810810811</v>
      </c>
      <c r="H29" s="10">
        <v>8</v>
      </c>
      <c r="I29" s="10">
        <v>10</v>
      </c>
      <c r="J29" s="40">
        <f t="shared" si="18"/>
        <v>-0.2</v>
      </c>
      <c r="K29" s="10">
        <v>5</v>
      </c>
      <c r="L29" s="10">
        <v>7</v>
      </c>
      <c r="M29" s="40">
        <f t="shared" si="19"/>
        <v>-0.2857142857142857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71" t="s">
        <v>25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x14ac:dyDescent="0.2">
      <c r="A32" s="8"/>
      <c r="B32" s="9" t="s">
        <v>46</v>
      </c>
      <c r="C32" s="9" t="s">
        <v>27</v>
      </c>
      <c r="D32" s="9"/>
      <c r="E32" s="9" t="s">
        <v>46</v>
      </c>
      <c r="F32" s="9" t="s">
        <v>27</v>
      </c>
      <c r="G32" s="9"/>
      <c r="H32" s="9" t="s">
        <v>46</v>
      </c>
      <c r="I32" s="9" t="s">
        <v>27</v>
      </c>
      <c r="J32" s="10"/>
      <c r="K32" s="9" t="s">
        <v>46</v>
      </c>
      <c r="L32" s="9" t="s">
        <v>27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18</v>
      </c>
      <c r="C35" s="37">
        <v>21</v>
      </c>
      <c r="D35" s="40">
        <f>IF(C35&gt;0,(B35-C35)/C35,"--")</f>
        <v>-0.14285714285714285</v>
      </c>
      <c r="E35" s="37">
        <v>11</v>
      </c>
      <c r="F35" s="37">
        <v>18</v>
      </c>
      <c r="G35" s="40">
        <f>IF(F35&gt;0,(E35-F35)/F35,"--")</f>
        <v>-0.3888888888888889</v>
      </c>
      <c r="H35" s="37">
        <v>8</v>
      </c>
      <c r="I35" s="37">
        <v>13</v>
      </c>
      <c r="J35" s="40">
        <f>IF(I35&gt;0,(H35-I35)/I35,"--")</f>
        <v>-0.38461538461538464</v>
      </c>
      <c r="K35" s="10">
        <v>8</v>
      </c>
      <c r="L35" s="10">
        <v>11</v>
      </c>
      <c r="M35" s="40">
        <f>IF(L35&gt;0,(K35-L35)/L35,"--")</f>
        <v>-0.27272727272727271</v>
      </c>
    </row>
    <row r="36" spans="1:13" x14ac:dyDescent="0.2">
      <c r="A36" s="2" t="s">
        <v>8</v>
      </c>
      <c r="B36" s="37">
        <v>235</v>
      </c>
      <c r="C36" s="37">
        <v>183</v>
      </c>
      <c r="D36" s="40">
        <f>IF(C36&gt;0,(B36-C36)/C36,"--")</f>
        <v>0.28415300546448086</v>
      </c>
      <c r="E36" s="37">
        <v>206</v>
      </c>
      <c r="F36" s="37">
        <v>154</v>
      </c>
      <c r="G36" s="40">
        <f>IF(F36&gt;0,(E36-F36)/F36,"--")</f>
        <v>0.33766233766233766</v>
      </c>
      <c r="H36" s="37">
        <v>142</v>
      </c>
      <c r="I36" s="37">
        <v>96</v>
      </c>
      <c r="J36" s="40">
        <f>IF(I36&gt;0,(H36-I36)/I36,"--")</f>
        <v>0.47916666666666669</v>
      </c>
      <c r="K36" s="10">
        <v>128</v>
      </c>
      <c r="L36" s="10">
        <v>86</v>
      </c>
      <c r="M36" s="40">
        <f>IF(L36&gt;0,(K36-L36)/L36,"--")</f>
        <v>0.48837209302325579</v>
      </c>
    </row>
    <row r="37" spans="1:13" x14ac:dyDescent="0.2">
      <c r="A37" s="2" t="s">
        <v>26</v>
      </c>
      <c r="B37" s="37">
        <v>140</v>
      </c>
      <c r="C37" s="37">
        <v>133</v>
      </c>
      <c r="D37" s="40">
        <f t="shared" ref="D37:D43" si="20">IF(C37&gt;0,(B37-C37)/C37,"--")</f>
        <v>5.2631578947368418E-2</v>
      </c>
      <c r="E37" s="37">
        <v>99</v>
      </c>
      <c r="F37" s="37">
        <v>94</v>
      </c>
      <c r="G37" s="40">
        <f t="shared" ref="G37:G43" si="21">IF(F37&gt;0,(E37-F37)/F37,"--")</f>
        <v>5.3191489361702128E-2</v>
      </c>
      <c r="H37" s="37">
        <v>76</v>
      </c>
      <c r="I37" s="37">
        <v>70</v>
      </c>
      <c r="J37" s="40">
        <f t="shared" ref="J37:J43" si="22">IF(I37&gt;0,(H37-I37)/I37,"--")</f>
        <v>8.5714285714285715E-2</v>
      </c>
      <c r="K37" s="10">
        <v>71</v>
      </c>
      <c r="L37" s="10">
        <v>61</v>
      </c>
      <c r="M37" s="40">
        <f t="shared" ref="M37:M50" si="23">IF(L37&gt;0,(K37-L37)/L37,"--")</f>
        <v>0.16393442622950818</v>
      </c>
    </row>
    <row r="38" spans="1:13" x14ac:dyDescent="0.2">
      <c r="A38" s="3" t="s">
        <v>20</v>
      </c>
      <c r="B38" s="37">
        <v>22</v>
      </c>
      <c r="C38" s="37">
        <v>17</v>
      </c>
      <c r="D38" s="40">
        <f t="shared" si="20"/>
        <v>0.29411764705882354</v>
      </c>
      <c r="E38" s="37">
        <v>16</v>
      </c>
      <c r="F38" s="37">
        <v>13</v>
      </c>
      <c r="G38" s="40">
        <f t="shared" si="21"/>
        <v>0.23076923076923078</v>
      </c>
      <c r="H38" s="37">
        <v>12</v>
      </c>
      <c r="I38" s="37">
        <v>12</v>
      </c>
      <c r="J38" s="40">
        <f t="shared" si="22"/>
        <v>0</v>
      </c>
      <c r="K38" s="13">
        <v>9</v>
      </c>
      <c r="L38" s="13">
        <v>10</v>
      </c>
      <c r="M38" s="40">
        <f t="shared" si="23"/>
        <v>-0.1</v>
      </c>
    </row>
    <row r="39" spans="1:13" x14ac:dyDescent="0.2">
      <c r="A39" s="3" t="s">
        <v>21</v>
      </c>
      <c r="B39" s="37">
        <v>791</v>
      </c>
      <c r="C39" s="37">
        <v>788</v>
      </c>
      <c r="D39" s="40">
        <f t="shared" si="20"/>
        <v>3.8071065989847717E-3</v>
      </c>
      <c r="E39" s="37">
        <v>639</v>
      </c>
      <c r="F39" s="37">
        <v>647</v>
      </c>
      <c r="G39" s="40">
        <f t="shared" si="21"/>
        <v>-1.2364760432766615E-2</v>
      </c>
      <c r="H39" s="37">
        <v>494</v>
      </c>
      <c r="I39" s="37">
        <v>480</v>
      </c>
      <c r="J39" s="40">
        <f t="shared" si="22"/>
        <v>2.9166666666666667E-2</v>
      </c>
      <c r="K39" s="10">
        <v>434</v>
      </c>
      <c r="L39" s="10">
        <v>418</v>
      </c>
      <c r="M39" s="40">
        <f t="shared" si="23"/>
        <v>3.8277511961722487E-2</v>
      </c>
    </row>
    <row r="40" spans="1:13" x14ac:dyDescent="0.2">
      <c r="A40" s="3" t="s">
        <v>22</v>
      </c>
      <c r="B40" s="37">
        <v>91</v>
      </c>
      <c r="C40" s="37">
        <v>113</v>
      </c>
      <c r="D40" s="40">
        <f t="shared" si="20"/>
        <v>-0.19469026548672566</v>
      </c>
      <c r="E40" s="37">
        <v>67</v>
      </c>
      <c r="F40" s="37">
        <v>90</v>
      </c>
      <c r="G40" s="40">
        <f t="shared" si="21"/>
        <v>-0.25555555555555554</v>
      </c>
      <c r="H40" s="37">
        <v>56</v>
      </c>
      <c r="I40" s="37">
        <v>69</v>
      </c>
      <c r="J40" s="40">
        <f t="shared" si="22"/>
        <v>-0.18840579710144928</v>
      </c>
      <c r="K40" s="10">
        <v>53</v>
      </c>
      <c r="L40" s="10">
        <v>63</v>
      </c>
      <c r="M40" s="40">
        <f t="shared" si="23"/>
        <v>-0.15873015873015872</v>
      </c>
    </row>
    <row r="41" spans="1:13" x14ac:dyDescent="0.2">
      <c r="A41" s="3" t="s">
        <v>9</v>
      </c>
      <c r="B41" s="10">
        <v>164</v>
      </c>
      <c r="C41" s="10">
        <v>136</v>
      </c>
      <c r="D41" s="40">
        <f t="shared" si="20"/>
        <v>0.20588235294117646</v>
      </c>
      <c r="E41" s="10">
        <v>129</v>
      </c>
      <c r="F41" s="10">
        <v>103</v>
      </c>
      <c r="G41" s="40">
        <f t="shared" si="21"/>
        <v>0.25242718446601942</v>
      </c>
      <c r="H41" s="10">
        <v>98</v>
      </c>
      <c r="I41" s="10">
        <v>69</v>
      </c>
      <c r="J41" s="40">
        <f t="shared" si="22"/>
        <v>0.42028985507246375</v>
      </c>
      <c r="K41" s="10">
        <v>87</v>
      </c>
      <c r="L41" s="10">
        <v>64</v>
      </c>
      <c r="M41" s="40">
        <f t="shared" si="23"/>
        <v>0.359375</v>
      </c>
    </row>
    <row r="42" spans="1:13" x14ac:dyDescent="0.2">
      <c r="A42" s="3" t="s">
        <v>10</v>
      </c>
      <c r="B42" s="37">
        <v>166</v>
      </c>
      <c r="C42" s="37">
        <v>133</v>
      </c>
      <c r="D42" s="40">
        <f t="shared" si="20"/>
        <v>0.24812030075187969</v>
      </c>
      <c r="E42" s="10">
        <v>128</v>
      </c>
      <c r="F42" s="10">
        <v>111</v>
      </c>
      <c r="G42" s="40">
        <f t="shared" si="21"/>
        <v>0.15315315315315314</v>
      </c>
      <c r="H42" s="10">
        <v>59</v>
      </c>
      <c r="I42" s="10">
        <v>57</v>
      </c>
      <c r="J42" s="40">
        <f t="shared" si="22"/>
        <v>3.5087719298245612E-2</v>
      </c>
      <c r="K42" s="10">
        <v>49</v>
      </c>
      <c r="L42" s="10">
        <v>49</v>
      </c>
      <c r="M42" s="40">
        <f t="shared" si="23"/>
        <v>0</v>
      </c>
    </row>
    <row r="43" spans="1:13" x14ac:dyDescent="0.2">
      <c r="A43" s="3" t="s">
        <v>24</v>
      </c>
      <c r="B43" s="37">
        <v>30</v>
      </c>
      <c r="C43" s="37">
        <v>18</v>
      </c>
      <c r="D43" s="40">
        <f t="shared" si="20"/>
        <v>0.66666666666666663</v>
      </c>
      <c r="E43" s="10">
        <v>19</v>
      </c>
      <c r="F43" s="10">
        <v>10</v>
      </c>
      <c r="G43" s="40">
        <f t="shared" si="21"/>
        <v>0.9</v>
      </c>
      <c r="H43" s="10">
        <v>14</v>
      </c>
      <c r="I43" s="10">
        <v>3</v>
      </c>
      <c r="J43" s="40">
        <f t="shared" si="22"/>
        <v>3.6666666666666665</v>
      </c>
      <c r="K43" s="10">
        <v>13</v>
      </c>
      <c r="L43" s="10">
        <v>2</v>
      </c>
      <c r="M43" s="40">
        <f t="shared" si="23"/>
        <v>5.5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889</v>
      </c>
      <c r="C45" s="37">
        <v>875</v>
      </c>
      <c r="D45" s="40">
        <f t="shared" ref="D45:D46" si="24">IF(C45&gt;0,(B45-C45)/C45,"--")</f>
        <v>1.6E-2</v>
      </c>
      <c r="E45" s="10">
        <v>713</v>
      </c>
      <c r="F45" s="10">
        <v>709</v>
      </c>
      <c r="G45" s="40">
        <f t="shared" ref="G45:G46" si="25">IF(F45&gt;0,(E45-F45)/F45,"--")</f>
        <v>5.6417489421720732E-3</v>
      </c>
      <c r="H45" s="10">
        <v>509</v>
      </c>
      <c r="I45" s="10">
        <v>502</v>
      </c>
      <c r="J45" s="40">
        <f t="shared" ref="J45:J46" si="26">IF(I45&gt;0,(H45-I45)/I45,"--")</f>
        <v>1.3944223107569721E-2</v>
      </c>
      <c r="K45" s="10">
        <v>445</v>
      </c>
      <c r="L45" s="10">
        <v>439</v>
      </c>
      <c r="M45" s="40">
        <f t="shared" si="23"/>
        <v>1.366742596810934E-2</v>
      </c>
    </row>
    <row r="46" spans="1:13" x14ac:dyDescent="0.2">
      <c r="A46" s="13" t="s">
        <v>11</v>
      </c>
      <c r="B46" s="37">
        <v>768</v>
      </c>
      <c r="C46" s="37">
        <v>667</v>
      </c>
      <c r="D46" s="40">
        <f t="shared" si="24"/>
        <v>0.15142428785607195</v>
      </c>
      <c r="E46" s="10">
        <v>601</v>
      </c>
      <c r="F46" s="10">
        <v>531</v>
      </c>
      <c r="G46" s="40">
        <f t="shared" si="25"/>
        <v>0.13182674199623351</v>
      </c>
      <c r="H46" s="10">
        <v>450</v>
      </c>
      <c r="I46" s="10">
        <v>367</v>
      </c>
      <c r="J46" s="40">
        <f t="shared" si="26"/>
        <v>0.22615803814713897</v>
      </c>
      <c r="K46" s="10">
        <v>407</v>
      </c>
      <c r="L46" s="10">
        <v>325</v>
      </c>
      <c r="M46" s="40">
        <f t="shared" si="23"/>
        <v>0.25230769230769229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1320</v>
      </c>
      <c r="C48" s="31">
        <v>1231</v>
      </c>
      <c r="D48" s="40">
        <f t="shared" ref="D48:D50" si="27">IF(C48&gt;0,(B48-C48)/C48,"--")</f>
        <v>7.2298943948009745E-2</v>
      </c>
      <c r="E48" s="10">
        <v>1085</v>
      </c>
      <c r="F48" s="10">
        <v>1021</v>
      </c>
      <c r="G48" s="40">
        <f t="shared" ref="G48:G50" si="28">IF(F48&gt;0,(E48-F48)/F48,"--")</f>
        <v>6.2683643486777671E-2</v>
      </c>
      <c r="H48" s="10">
        <v>851</v>
      </c>
      <c r="I48" s="10">
        <v>770</v>
      </c>
      <c r="J48" s="40">
        <f t="shared" ref="J48:J50" si="29">IF(I48&gt;0,(H48-I48)/I48,"--")</f>
        <v>0.10519480519480519</v>
      </c>
      <c r="K48" s="10">
        <v>774</v>
      </c>
      <c r="L48" s="10">
        <v>687</v>
      </c>
      <c r="M48" s="40">
        <f t="shared" si="23"/>
        <v>0.12663755458515283</v>
      </c>
    </row>
    <row r="49" spans="1:13" x14ac:dyDescent="0.2">
      <c r="A49" s="13" t="s">
        <v>15</v>
      </c>
      <c r="B49" s="10">
        <v>171</v>
      </c>
      <c r="C49" s="10">
        <v>178</v>
      </c>
      <c r="D49" s="40">
        <f t="shared" si="27"/>
        <v>-3.9325842696629212E-2</v>
      </c>
      <c r="E49" s="10">
        <v>101</v>
      </c>
      <c r="F49" s="10">
        <v>108</v>
      </c>
      <c r="G49" s="40">
        <f t="shared" si="28"/>
        <v>-6.4814814814814811E-2</v>
      </c>
      <c r="H49" s="10">
        <v>49</v>
      </c>
      <c r="I49" s="10">
        <v>42</v>
      </c>
      <c r="J49" s="40">
        <f t="shared" si="29"/>
        <v>0.16666666666666666</v>
      </c>
      <c r="K49" s="10">
        <v>29</v>
      </c>
      <c r="L49" s="10">
        <v>28</v>
      </c>
      <c r="M49" s="40">
        <f t="shared" si="23"/>
        <v>3.5714285714285712E-2</v>
      </c>
    </row>
    <row r="50" spans="1:13" x14ac:dyDescent="0.2">
      <c r="A50" s="13" t="s">
        <v>10</v>
      </c>
      <c r="B50" s="10">
        <v>166</v>
      </c>
      <c r="C50" s="10">
        <v>133</v>
      </c>
      <c r="D50" s="40">
        <f t="shared" si="27"/>
        <v>0.24812030075187969</v>
      </c>
      <c r="E50" s="10">
        <v>128</v>
      </c>
      <c r="F50" s="10">
        <v>111</v>
      </c>
      <c r="G50" s="40">
        <f t="shared" si="28"/>
        <v>0.15315315315315314</v>
      </c>
      <c r="H50" s="10">
        <v>59</v>
      </c>
      <c r="I50" s="10">
        <v>57</v>
      </c>
      <c r="J50" s="40">
        <f t="shared" si="29"/>
        <v>3.5087719298245612E-2</v>
      </c>
      <c r="K50" s="10">
        <v>49</v>
      </c>
      <c r="L50" s="10">
        <v>49</v>
      </c>
      <c r="M50" s="40">
        <f t="shared" si="23"/>
        <v>0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2" t="s">
        <v>28</v>
      </c>
      <c r="B52" s="43"/>
      <c r="C52" s="43"/>
      <c r="D52" s="43"/>
      <c r="E52" s="43"/>
      <c r="F52" s="43"/>
      <c r="G52" s="43"/>
      <c r="H52" s="43"/>
      <c r="I52" s="43"/>
      <c r="J52" s="43"/>
    </row>
    <row r="53" spans="1:13" s="1" customFormat="1" x14ac:dyDescent="0.2">
      <c r="A53" s="44"/>
      <c r="B53" s="9" t="s">
        <v>46</v>
      </c>
      <c r="C53" s="9" t="s">
        <v>27</v>
      </c>
      <c r="D53" s="46"/>
      <c r="E53" s="9" t="s">
        <v>46</v>
      </c>
      <c r="F53" s="9" t="s">
        <v>27</v>
      </c>
      <c r="G53" s="47"/>
      <c r="H53" s="9" t="s">
        <v>46</v>
      </c>
      <c r="I53" s="9" t="s">
        <v>27</v>
      </c>
      <c r="J53" s="47"/>
      <c r="K53" s="9" t="s">
        <v>46</v>
      </c>
      <c r="L53" s="9" t="s">
        <v>27</v>
      </c>
      <c r="M53" s="47"/>
    </row>
    <row r="54" spans="1:13" s="5" customFormat="1" ht="38.25" x14ac:dyDescent="0.2">
      <c r="A54" s="48"/>
      <c r="B54" s="49" t="s">
        <v>29</v>
      </c>
      <c r="C54" s="49" t="s">
        <v>29</v>
      </c>
      <c r="D54" s="44" t="s">
        <v>2</v>
      </c>
      <c r="E54" s="49" t="s">
        <v>30</v>
      </c>
      <c r="F54" s="49" t="s">
        <v>30</v>
      </c>
      <c r="G54" s="44" t="s">
        <v>2</v>
      </c>
      <c r="H54" s="49" t="s">
        <v>31</v>
      </c>
      <c r="I54" s="49" t="s">
        <v>31</v>
      </c>
      <c r="J54" s="44" t="s">
        <v>2</v>
      </c>
      <c r="K54" s="50" t="s">
        <v>32</v>
      </c>
      <c r="L54" s="50" t="s">
        <v>32</v>
      </c>
      <c r="M54" s="3" t="s">
        <v>2</v>
      </c>
    </row>
    <row r="55" spans="1:13" s="5" customFormat="1" x14ac:dyDescent="0.2">
      <c r="A55" s="51" t="s">
        <v>6</v>
      </c>
      <c r="B55" s="52"/>
      <c r="C55" s="52"/>
      <c r="D55" s="52"/>
      <c r="E55" s="53"/>
      <c r="F55" s="52"/>
      <c r="G55" s="52"/>
      <c r="H55" s="53"/>
      <c r="I55" s="52"/>
      <c r="J55" s="52"/>
      <c r="K55" s="54"/>
      <c r="L55" s="54"/>
      <c r="M55" s="55"/>
    </row>
    <row r="56" spans="1:13" s="5" customFormat="1" x14ac:dyDescent="0.2">
      <c r="A56" s="3" t="s">
        <v>3</v>
      </c>
      <c r="B56" s="2">
        <v>491</v>
      </c>
      <c r="C56" s="2">
        <v>449</v>
      </c>
      <c r="D56" s="40">
        <f t="shared" ref="D56:D63" si="30">IF(C56&gt;0,(B56-C56)/C56,"--")</f>
        <v>9.3541202672605794E-2</v>
      </c>
      <c r="E56" s="2">
        <v>100</v>
      </c>
      <c r="F56" s="2">
        <v>91</v>
      </c>
      <c r="G56" s="40">
        <f t="shared" ref="G56:G63" si="31">IF(F56&gt;0,(E56-F56)/F56,"--")</f>
        <v>9.8901098901098897E-2</v>
      </c>
      <c r="H56" s="2">
        <v>491</v>
      </c>
      <c r="I56" s="2">
        <v>449</v>
      </c>
      <c r="J56" s="40">
        <f t="shared" ref="J56:J63" si="32">IF(I56&gt;0,(H56-I56)/I56,"--")</f>
        <v>9.3541202672605794E-2</v>
      </c>
      <c r="K56" s="2">
        <v>11</v>
      </c>
      <c r="L56" s="2">
        <v>12</v>
      </c>
      <c r="M56" s="40">
        <f t="shared" ref="M56:M65" si="33">IF(L56&gt;0,(K56-L56)/L56,"--")</f>
        <v>-8.3333333333333329E-2</v>
      </c>
    </row>
    <row r="57" spans="1:13" s="5" customFormat="1" x14ac:dyDescent="0.2">
      <c r="A57" s="3" t="s">
        <v>33</v>
      </c>
      <c r="B57" s="2">
        <v>534</v>
      </c>
      <c r="C57" s="2">
        <v>536</v>
      </c>
      <c r="D57" s="40">
        <f t="shared" si="30"/>
        <v>-3.7313432835820895E-3</v>
      </c>
      <c r="E57" s="2">
        <v>320</v>
      </c>
      <c r="F57" s="2">
        <v>295</v>
      </c>
      <c r="G57" s="40">
        <f t="shared" si="31"/>
        <v>8.4745762711864403E-2</v>
      </c>
      <c r="H57" s="2">
        <v>534</v>
      </c>
      <c r="I57" s="2">
        <v>534</v>
      </c>
      <c r="J57" s="40">
        <f t="shared" si="32"/>
        <v>0</v>
      </c>
      <c r="K57" s="2">
        <v>17</v>
      </c>
      <c r="L57" s="2">
        <v>27</v>
      </c>
      <c r="M57" s="40">
        <f t="shared" si="33"/>
        <v>-0.37037037037037035</v>
      </c>
    </row>
    <row r="58" spans="1:13" s="5" customFormat="1" x14ac:dyDescent="0.2">
      <c r="A58" s="3" t="s">
        <v>34</v>
      </c>
      <c r="B58" s="4">
        <v>1473</v>
      </c>
      <c r="C58" s="4">
        <v>1326</v>
      </c>
      <c r="D58" s="40">
        <f t="shared" si="30"/>
        <v>0.11085972850678733</v>
      </c>
      <c r="E58" s="4">
        <v>785</v>
      </c>
      <c r="F58" s="2">
        <v>745</v>
      </c>
      <c r="G58" s="40">
        <f t="shared" si="31"/>
        <v>5.3691275167785234E-2</v>
      </c>
      <c r="H58" s="4">
        <v>1473</v>
      </c>
      <c r="I58" s="2">
        <v>1319</v>
      </c>
      <c r="J58" s="40">
        <f t="shared" si="32"/>
        <v>0.11675511751326763</v>
      </c>
      <c r="K58" s="2">
        <v>79</v>
      </c>
      <c r="L58" s="2">
        <v>62</v>
      </c>
      <c r="M58" s="40">
        <f t="shared" si="33"/>
        <v>0.27419354838709675</v>
      </c>
    </row>
    <row r="59" spans="1:13" s="5" customFormat="1" x14ac:dyDescent="0.2">
      <c r="A59" s="3" t="s">
        <v>35</v>
      </c>
      <c r="B59" s="4">
        <v>1201</v>
      </c>
      <c r="C59" s="4">
        <v>1186</v>
      </c>
      <c r="D59" s="40">
        <f t="shared" si="30"/>
        <v>1.2647554806070826E-2</v>
      </c>
      <c r="E59" s="4">
        <v>1200</v>
      </c>
      <c r="F59" s="4">
        <v>1177</v>
      </c>
      <c r="G59" s="40">
        <f t="shared" si="31"/>
        <v>1.9541206457094309E-2</v>
      </c>
      <c r="H59" s="4">
        <v>1201</v>
      </c>
      <c r="I59" s="4">
        <v>1174</v>
      </c>
      <c r="J59" s="40">
        <f t="shared" si="32"/>
        <v>2.2998296422487224E-2</v>
      </c>
      <c r="K59" s="2">
        <v>56</v>
      </c>
      <c r="L59" s="2">
        <v>34</v>
      </c>
      <c r="M59" s="40">
        <f t="shared" si="33"/>
        <v>0.6470588235294118</v>
      </c>
    </row>
    <row r="60" spans="1:13" s="5" customFormat="1" x14ac:dyDescent="0.2">
      <c r="A60" s="3" t="s">
        <v>36</v>
      </c>
      <c r="B60" s="2">
        <v>90</v>
      </c>
      <c r="C60" s="2">
        <v>90</v>
      </c>
      <c r="D60" s="40">
        <f t="shared" si="30"/>
        <v>0</v>
      </c>
      <c r="E60" s="2">
        <v>49</v>
      </c>
      <c r="F60" s="2">
        <v>49</v>
      </c>
      <c r="G60" s="40">
        <f t="shared" si="31"/>
        <v>0</v>
      </c>
      <c r="H60" s="2">
        <v>90</v>
      </c>
      <c r="I60" s="2">
        <v>89</v>
      </c>
      <c r="J60" s="40">
        <f t="shared" si="32"/>
        <v>1.1235955056179775E-2</v>
      </c>
      <c r="K60" s="2">
        <v>5</v>
      </c>
      <c r="L60" s="2">
        <v>4</v>
      </c>
      <c r="M60" s="40">
        <f t="shared" si="33"/>
        <v>0.25</v>
      </c>
    </row>
    <row r="61" spans="1:13" s="5" customFormat="1" x14ac:dyDescent="0.2">
      <c r="A61" s="3" t="s">
        <v>37</v>
      </c>
      <c r="B61" s="2">
        <v>37</v>
      </c>
      <c r="C61" s="2">
        <v>54</v>
      </c>
      <c r="D61" s="40">
        <f t="shared" si="30"/>
        <v>-0.31481481481481483</v>
      </c>
      <c r="E61" s="2">
        <v>17</v>
      </c>
      <c r="F61" s="2">
        <v>20</v>
      </c>
      <c r="G61" s="40">
        <f t="shared" si="31"/>
        <v>-0.15</v>
      </c>
      <c r="H61" s="2">
        <v>37</v>
      </c>
      <c r="I61" s="2">
        <v>30</v>
      </c>
      <c r="J61" s="40">
        <f t="shared" si="32"/>
        <v>0.23333333333333334</v>
      </c>
      <c r="K61" s="2">
        <v>4</v>
      </c>
      <c r="L61" s="2">
        <v>1</v>
      </c>
      <c r="M61" s="40">
        <f t="shared" si="33"/>
        <v>3</v>
      </c>
    </row>
    <row r="62" spans="1:13" s="1" customFormat="1" x14ac:dyDescent="0.2">
      <c r="A62" s="3" t="s">
        <v>38</v>
      </c>
      <c r="B62" s="2">
        <v>8</v>
      </c>
      <c r="C62" s="2">
        <v>13</v>
      </c>
      <c r="D62" s="40">
        <f t="shared" si="30"/>
        <v>-0.38461538461538464</v>
      </c>
      <c r="E62" s="2"/>
      <c r="F62" s="2">
        <v>1</v>
      </c>
      <c r="G62" s="40">
        <f t="shared" si="31"/>
        <v>-1</v>
      </c>
      <c r="H62" s="2">
        <v>8</v>
      </c>
      <c r="I62" s="2">
        <v>10</v>
      </c>
      <c r="J62" s="40">
        <f t="shared" si="32"/>
        <v>-0.2</v>
      </c>
      <c r="K62" s="2"/>
      <c r="L62" s="2"/>
      <c r="M62" s="40" t="str">
        <f t="shared" si="33"/>
        <v>--</v>
      </c>
    </row>
    <row r="63" spans="1:13" s="1" customFormat="1" x14ac:dyDescent="0.2">
      <c r="A63" s="3" t="s">
        <v>39</v>
      </c>
      <c r="B63" s="2">
        <v>660</v>
      </c>
      <c r="C63" s="2">
        <v>655</v>
      </c>
      <c r="D63" s="40">
        <f t="shared" si="30"/>
        <v>7.6335877862595417E-3</v>
      </c>
      <c r="E63" s="2">
        <v>392</v>
      </c>
      <c r="F63" s="2">
        <v>344</v>
      </c>
      <c r="G63" s="40">
        <f t="shared" si="31"/>
        <v>0.13953488372093023</v>
      </c>
      <c r="H63" s="2">
        <v>589</v>
      </c>
      <c r="I63" s="2">
        <v>563</v>
      </c>
      <c r="J63" s="40">
        <f t="shared" si="32"/>
        <v>4.6181172291296625E-2</v>
      </c>
      <c r="K63" s="2">
        <v>62</v>
      </c>
      <c r="L63" s="2">
        <v>62</v>
      </c>
      <c r="M63" s="40">
        <f t="shared" si="33"/>
        <v>0</v>
      </c>
    </row>
    <row r="64" spans="1:13" s="5" customFormat="1" x14ac:dyDescent="0.2">
      <c r="A64" s="56"/>
      <c r="B64" s="52"/>
      <c r="C64" s="52"/>
      <c r="D64" s="52"/>
      <c r="E64" s="53"/>
      <c r="F64" s="52"/>
      <c r="G64" s="52"/>
      <c r="H64" s="53"/>
      <c r="I64" s="52"/>
      <c r="J64" s="52"/>
      <c r="K64" s="54"/>
      <c r="L64" s="54"/>
      <c r="M64" s="55"/>
    </row>
    <row r="65" spans="1:13" s="5" customFormat="1" x14ac:dyDescent="0.2">
      <c r="A65" s="57" t="s">
        <v>5</v>
      </c>
      <c r="B65" s="58">
        <f>SUM(B56:B63)</f>
        <v>4494</v>
      </c>
      <c r="C65" s="58">
        <f>SUM(C56:C63)</f>
        <v>4309</v>
      </c>
      <c r="D65" s="40">
        <f t="shared" ref="D65" si="34">IF(C65&gt;0,(B65-C65)/C65,"--")</f>
        <v>4.2933395219308425E-2</v>
      </c>
      <c r="E65" s="58">
        <f>SUM(E56:E63)</f>
        <v>2863</v>
      </c>
      <c r="F65" s="58">
        <f>SUM(F56:F63)</f>
        <v>2722</v>
      </c>
      <c r="G65" s="40">
        <f t="shared" ref="G65" si="35">IF(F65&gt;0,(E65-F65)/F65,"--")</f>
        <v>5.1800146950771495E-2</v>
      </c>
      <c r="H65" s="58">
        <f>SUM(H56:H63)</f>
        <v>4423</v>
      </c>
      <c r="I65" s="58">
        <f>SUM(I56:I63)</f>
        <v>4168</v>
      </c>
      <c r="J65" s="40">
        <f t="shared" ref="J65" si="36">IF(I65&gt;0,(H65-I65)/I65,"--")</f>
        <v>6.1180422264875238E-2</v>
      </c>
      <c r="K65" s="48">
        <f>SUM(K56:K63)</f>
        <v>234</v>
      </c>
      <c r="L65" s="48">
        <f>SUM(L56:L63)</f>
        <v>202</v>
      </c>
      <c r="M65" s="40">
        <f t="shared" si="33"/>
        <v>0.15841584158415842</v>
      </c>
    </row>
    <row r="66" spans="1:13" s="5" customFormat="1" x14ac:dyDescent="0.2"/>
    <row r="67" spans="1:13" s="5" customFormat="1" x14ac:dyDescent="0.2">
      <c r="A67" s="44"/>
      <c r="B67" s="9" t="s">
        <v>46</v>
      </c>
      <c r="C67" s="9" t="s">
        <v>27</v>
      </c>
      <c r="D67" s="45"/>
      <c r="E67" s="1"/>
      <c r="F67" s="72"/>
      <c r="G67" s="73"/>
      <c r="H67" s="9" t="s">
        <v>46</v>
      </c>
      <c r="I67" s="9" t="s">
        <v>27</v>
      </c>
      <c r="J67" s="59" t="s">
        <v>2</v>
      </c>
      <c r="K67" s="1"/>
      <c r="L67" s="1"/>
      <c r="M67" s="1"/>
    </row>
    <row r="68" spans="1:13" s="5" customFormat="1" ht="25.5" x14ac:dyDescent="0.2">
      <c r="A68" s="48"/>
      <c r="B68" s="49" t="s">
        <v>29</v>
      </c>
      <c r="C68" s="49" t="s">
        <v>29</v>
      </c>
      <c r="D68" s="44" t="s">
        <v>2</v>
      </c>
      <c r="F68" s="69" t="s">
        <v>40</v>
      </c>
      <c r="G68" s="70"/>
      <c r="H68" s="4">
        <f>B65</f>
        <v>4494</v>
      </c>
      <c r="I68" s="4">
        <f>C65</f>
        <v>4309</v>
      </c>
      <c r="J68" s="40">
        <f t="shared" ref="J68:J71" si="37">IF(I68&gt;0,(H68-I68)/I68,"--")</f>
        <v>4.2933395219308425E-2</v>
      </c>
    </row>
    <row r="69" spans="1:13" s="5" customFormat="1" x14ac:dyDescent="0.2">
      <c r="A69" s="51" t="s">
        <v>7</v>
      </c>
      <c r="B69" s="52"/>
      <c r="C69" s="52"/>
      <c r="D69" s="60"/>
      <c r="F69" s="69" t="s">
        <v>41</v>
      </c>
      <c r="G69" s="70"/>
      <c r="H69" s="4">
        <v>4049.4393</v>
      </c>
      <c r="I69" s="4">
        <v>3821.4297000000001</v>
      </c>
      <c r="J69" s="40">
        <f t="shared" si="37"/>
        <v>5.9666045930401354E-2</v>
      </c>
    </row>
    <row r="70" spans="1:13" s="5" customFormat="1" x14ac:dyDescent="0.2">
      <c r="A70" s="2" t="s">
        <v>19</v>
      </c>
      <c r="B70" s="61">
        <v>47</v>
      </c>
      <c r="C70" s="61">
        <v>51</v>
      </c>
      <c r="D70" s="68">
        <f>IF(C70&gt;0,(B70 - C70)/C70,"--")</f>
        <v>-7.8431372549019607E-2</v>
      </c>
      <c r="F70" s="69" t="s">
        <v>42</v>
      </c>
      <c r="G70" s="70"/>
      <c r="H70" s="4">
        <v>112.53399999999965</v>
      </c>
      <c r="I70" s="4">
        <v>122.93179999999984</v>
      </c>
      <c r="J70" s="40">
        <f t="shared" si="37"/>
        <v>-8.4581857582823994E-2</v>
      </c>
    </row>
    <row r="71" spans="1:13" s="5" customFormat="1" x14ac:dyDescent="0.2">
      <c r="A71" s="2" t="s">
        <v>8</v>
      </c>
      <c r="B71" s="4">
        <v>718</v>
      </c>
      <c r="C71" s="4">
        <v>639</v>
      </c>
      <c r="D71" s="68">
        <f>IF(C71&gt;0,(B71 - C71)/C71,"--")</f>
        <v>0.12363067292644757</v>
      </c>
      <c r="F71" s="69" t="s">
        <v>43</v>
      </c>
      <c r="G71" s="70"/>
      <c r="H71" s="4">
        <v>4161.9732999999997</v>
      </c>
      <c r="I71" s="4">
        <v>3944.3615</v>
      </c>
      <c r="J71" s="40">
        <f t="shared" si="37"/>
        <v>5.5170348863814757E-2</v>
      </c>
    </row>
    <row r="72" spans="1:13" s="5" customFormat="1" x14ac:dyDescent="0.2">
      <c r="A72" s="2" t="s">
        <v>26</v>
      </c>
      <c r="B72" s="4">
        <v>333</v>
      </c>
      <c r="C72" s="4">
        <v>292</v>
      </c>
      <c r="D72" s="68">
        <f t="shared" ref="D72:D78" si="38">IF(C72&gt;0,(B72 - C72)/C72,"--")</f>
        <v>0.1404109589041096</v>
      </c>
    </row>
    <row r="73" spans="1:13" s="5" customFormat="1" x14ac:dyDescent="0.2">
      <c r="A73" s="3" t="s">
        <v>20</v>
      </c>
      <c r="B73" s="62">
        <v>64</v>
      </c>
      <c r="C73" s="62">
        <v>60</v>
      </c>
      <c r="D73" s="68">
        <f t="shared" si="38"/>
        <v>6.6666666666666666E-2</v>
      </c>
    </row>
    <row r="74" spans="1:13" s="5" customFormat="1" x14ac:dyDescent="0.2">
      <c r="A74" s="3" t="s">
        <v>21</v>
      </c>
      <c r="B74" s="4">
        <v>2100</v>
      </c>
      <c r="C74" s="4">
        <v>2105</v>
      </c>
      <c r="D74" s="68">
        <f t="shared" si="38"/>
        <v>-2.3752969121140144E-3</v>
      </c>
    </row>
    <row r="75" spans="1:13" s="5" customFormat="1" x14ac:dyDescent="0.2">
      <c r="A75" s="3" t="s">
        <v>22</v>
      </c>
      <c r="B75" s="4">
        <v>323</v>
      </c>
      <c r="C75" s="4">
        <v>277</v>
      </c>
      <c r="D75" s="68">
        <f t="shared" si="38"/>
        <v>0.16606498194945848</v>
      </c>
    </row>
    <row r="76" spans="1:13" s="5" customFormat="1" x14ac:dyDescent="0.2">
      <c r="A76" s="3" t="s">
        <v>9</v>
      </c>
      <c r="B76" s="4">
        <v>439</v>
      </c>
      <c r="C76" s="4">
        <v>381</v>
      </c>
      <c r="D76" s="68">
        <f t="shared" si="38"/>
        <v>0.15223097112860892</v>
      </c>
    </row>
    <row r="77" spans="1:13" s="5" customFormat="1" x14ac:dyDescent="0.2">
      <c r="A77" s="3" t="s">
        <v>10</v>
      </c>
      <c r="B77" s="4">
        <v>234</v>
      </c>
      <c r="C77" s="4">
        <v>202</v>
      </c>
      <c r="D77" s="68">
        <f t="shared" si="38"/>
        <v>0.15841584158415842</v>
      </c>
    </row>
    <row r="78" spans="1:13" s="5" customFormat="1" x14ac:dyDescent="0.2">
      <c r="A78" s="3" t="s">
        <v>24</v>
      </c>
      <c r="B78" s="4">
        <v>236</v>
      </c>
      <c r="C78" s="4">
        <v>302</v>
      </c>
      <c r="D78" s="68">
        <f t="shared" si="38"/>
        <v>-0.2185430463576159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2062</v>
      </c>
      <c r="C80" s="4">
        <v>1905</v>
      </c>
      <c r="D80" s="40">
        <f t="shared" ref="D80:D81" si="39">IF(C80&gt;0,(B80-C80)/C80,"--")</f>
        <v>8.2414698162729658E-2</v>
      </c>
    </row>
    <row r="81" spans="1:11" s="1" customFormat="1" x14ac:dyDescent="0.2">
      <c r="A81" s="3" t="s">
        <v>12</v>
      </c>
      <c r="B81" s="4">
        <v>2432</v>
      </c>
      <c r="C81" s="4">
        <v>2404</v>
      </c>
      <c r="D81" s="40">
        <f t="shared" si="39"/>
        <v>1.1647254575707155E-2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1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4177</v>
      </c>
      <c r="C83" s="4">
        <v>4023</v>
      </c>
      <c r="D83" s="40">
        <f t="shared" ref="D83:D85" si="40">IF(C83&gt;0,(B83-C83)/C83,"--")</f>
        <v>3.8279890628883914E-2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83</v>
      </c>
      <c r="C84" s="4">
        <v>84</v>
      </c>
      <c r="D84" s="40">
        <f t="shared" si="40"/>
        <v>-1.1904761904761904E-2</v>
      </c>
    </row>
    <row r="85" spans="1:11" s="5" customFormat="1" x14ac:dyDescent="0.2">
      <c r="A85" s="3" t="s">
        <v>10</v>
      </c>
      <c r="B85" s="4">
        <v>234</v>
      </c>
      <c r="C85" s="4">
        <v>202</v>
      </c>
      <c r="D85" s="40">
        <f t="shared" si="40"/>
        <v>0.15841584158415842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pageMargins left="0.25" right="0.25" top="0.59791666666666665" bottom="0.20499999999999999" header="0.3" footer="0.3"/>
  <pageSetup scale="80" fitToHeight="0" orientation="landscape" r:id="rId1"/>
  <headerFooter differentOddEven="1">
    <oddHeader>&amp;C&amp;"Arial,Bold"&amp;14Autumn 2014 UW Tacoma ICORA Admissions Report (Census Day Numbers)</oddHeader>
    <evenHeader>&amp;C&amp;"Arial,Bold"&amp;14Autumn 2014 UW Tacoma ICORA Enrollment Report</evenHead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UW Bothell</vt:lpstr>
      <vt:lpstr>UW Seattle</vt:lpstr>
      <vt:lpstr>UW Tacoma</vt:lpstr>
    </vt:vector>
  </TitlesOfParts>
  <Company>University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eleggio</dc:creator>
  <cp:lastModifiedBy>K. Schoenfeld</cp:lastModifiedBy>
  <cp:lastPrinted>2013-06-19T23:22:19Z</cp:lastPrinted>
  <dcterms:created xsi:type="dcterms:W3CDTF">2011-06-23T21:16:50Z</dcterms:created>
  <dcterms:modified xsi:type="dcterms:W3CDTF">2014-10-16T22:56:29Z</dcterms:modified>
</cp:coreProperties>
</file>