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oups\opb\OFFICE\IR\Regular Reports\ICORA\"/>
    </mc:Choice>
  </mc:AlternateContent>
  <bookViews>
    <workbookView xWindow="0" yWindow="0" windowWidth="25125" windowHeight="12435"/>
  </bookViews>
  <sheets>
    <sheet name="UW Bothell" sheetId="1" r:id="rId1"/>
    <sheet name="UW Seattle" sheetId="2" r:id="rId2"/>
    <sheet name="UW Tacoma" sheetId="3" r:id="rId3"/>
    <sheet name="UW Bothell (Fall)" sheetId="4" r:id="rId4"/>
    <sheet name="UW Seattle (Fall)" sheetId="5" r:id="rId5"/>
    <sheet name="UW Tacoma (Fall)" sheetId="6" r:id="rId6"/>
  </sheets>
  <calcPr calcId="152511"/>
</workbook>
</file>

<file path=xl/calcChain.xml><?xml version="1.0" encoding="utf-8"?>
<calcChain xmlns="http://schemas.openxmlformats.org/spreadsheetml/2006/main">
  <c r="M50" i="6" l="1"/>
  <c r="J50" i="6"/>
  <c r="G50" i="6"/>
  <c r="D50" i="6"/>
  <c r="M49" i="6"/>
  <c r="J49" i="6"/>
  <c r="G49" i="6"/>
  <c r="D49" i="6"/>
  <c r="M48" i="6"/>
  <c r="J48" i="6"/>
  <c r="G48" i="6"/>
  <c r="D48" i="6"/>
  <c r="M46" i="6"/>
  <c r="J46" i="6"/>
  <c r="G46" i="6"/>
  <c r="D46" i="6"/>
  <c r="M45" i="6"/>
  <c r="J45" i="6"/>
  <c r="G45" i="6"/>
  <c r="D45" i="6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29" i="6"/>
  <c r="J29" i="6"/>
  <c r="G29" i="6"/>
  <c r="D29" i="6"/>
  <c r="M28" i="6"/>
  <c r="J28" i="6"/>
  <c r="G28" i="6"/>
  <c r="D28" i="6"/>
  <c r="M27" i="6"/>
  <c r="J27" i="6"/>
  <c r="G27" i="6"/>
  <c r="D27" i="6"/>
  <c r="M25" i="6"/>
  <c r="J25" i="6"/>
  <c r="G25" i="6"/>
  <c r="D25" i="6"/>
  <c r="M24" i="6"/>
  <c r="J24" i="6"/>
  <c r="G24" i="6"/>
  <c r="D24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L8" i="6"/>
  <c r="M8" i="6" s="1"/>
  <c r="K8" i="6"/>
  <c r="I8" i="6"/>
  <c r="J8" i="6" s="1"/>
  <c r="H8" i="6"/>
  <c r="F8" i="6"/>
  <c r="E8" i="6"/>
  <c r="C8" i="6"/>
  <c r="D8" i="6" s="1"/>
  <c r="B8" i="6"/>
  <c r="M6" i="6"/>
  <c r="J6" i="6"/>
  <c r="G6" i="6"/>
  <c r="D6" i="6"/>
  <c r="M5" i="6"/>
  <c r="J5" i="6"/>
  <c r="G5" i="6"/>
  <c r="D5" i="6"/>
  <c r="M50" i="5"/>
  <c r="J50" i="5"/>
  <c r="G50" i="5"/>
  <c r="D50" i="5"/>
  <c r="M49" i="5"/>
  <c r="J49" i="5"/>
  <c r="G49" i="5"/>
  <c r="D49" i="5"/>
  <c r="M48" i="5"/>
  <c r="J48" i="5"/>
  <c r="G48" i="5"/>
  <c r="D48" i="5"/>
  <c r="M46" i="5"/>
  <c r="J46" i="5"/>
  <c r="G46" i="5"/>
  <c r="D46" i="5"/>
  <c r="M45" i="5"/>
  <c r="J45" i="5"/>
  <c r="G45" i="5"/>
  <c r="D45" i="5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29" i="5"/>
  <c r="J29" i="5"/>
  <c r="G29" i="5"/>
  <c r="D29" i="5"/>
  <c r="M28" i="5"/>
  <c r="J28" i="5"/>
  <c r="G28" i="5"/>
  <c r="D28" i="5"/>
  <c r="M27" i="5"/>
  <c r="J27" i="5"/>
  <c r="G27" i="5"/>
  <c r="D27" i="5"/>
  <c r="M25" i="5"/>
  <c r="J25" i="5"/>
  <c r="G25" i="5"/>
  <c r="D25" i="5"/>
  <c r="M24" i="5"/>
  <c r="J24" i="5"/>
  <c r="G24" i="5"/>
  <c r="D24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L8" i="5"/>
  <c r="M8" i="5" s="1"/>
  <c r="K8" i="5"/>
  <c r="I8" i="5"/>
  <c r="H8" i="5"/>
  <c r="F8" i="5"/>
  <c r="E8" i="5"/>
  <c r="C8" i="5"/>
  <c r="B8" i="5"/>
  <c r="M6" i="5"/>
  <c r="J6" i="5"/>
  <c r="G6" i="5"/>
  <c r="D6" i="5"/>
  <c r="M5" i="5"/>
  <c r="J5" i="5"/>
  <c r="G5" i="5"/>
  <c r="D5" i="5"/>
  <c r="M50" i="4"/>
  <c r="J50" i="4"/>
  <c r="G50" i="4"/>
  <c r="D50" i="4"/>
  <c r="M49" i="4"/>
  <c r="J49" i="4"/>
  <c r="G49" i="4"/>
  <c r="D49" i="4"/>
  <c r="M48" i="4"/>
  <c r="J48" i="4"/>
  <c r="G48" i="4"/>
  <c r="D48" i="4"/>
  <c r="M46" i="4"/>
  <c r="J46" i="4"/>
  <c r="G46" i="4"/>
  <c r="D46" i="4"/>
  <c r="M45" i="4"/>
  <c r="J45" i="4"/>
  <c r="G45" i="4"/>
  <c r="D45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29" i="4"/>
  <c r="J29" i="4"/>
  <c r="G29" i="4"/>
  <c r="D29" i="4"/>
  <c r="M28" i="4"/>
  <c r="J28" i="4"/>
  <c r="G28" i="4"/>
  <c r="D28" i="4"/>
  <c r="M27" i="4"/>
  <c r="J27" i="4"/>
  <c r="G27" i="4"/>
  <c r="D27" i="4"/>
  <c r="M25" i="4"/>
  <c r="J25" i="4"/>
  <c r="G25" i="4"/>
  <c r="D25" i="4"/>
  <c r="M24" i="4"/>
  <c r="J24" i="4"/>
  <c r="G24" i="4"/>
  <c r="D24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L8" i="4"/>
  <c r="M8" i="4" s="1"/>
  <c r="K8" i="4"/>
  <c r="I8" i="4"/>
  <c r="H8" i="4"/>
  <c r="F8" i="4"/>
  <c r="E8" i="4"/>
  <c r="C8" i="4"/>
  <c r="D8" i="4" s="1"/>
  <c r="B8" i="4"/>
  <c r="M6" i="4"/>
  <c r="J6" i="4"/>
  <c r="G6" i="4"/>
  <c r="D6" i="4"/>
  <c r="M5" i="4"/>
  <c r="J5" i="4"/>
  <c r="G5" i="4"/>
  <c r="D5" i="4"/>
  <c r="J8" i="5" l="1"/>
  <c r="D8" i="5"/>
  <c r="G8" i="4"/>
  <c r="G8" i="6"/>
  <c r="G8" i="5"/>
  <c r="J8" i="4"/>
  <c r="D85" i="3"/>
  <c r="D84" i="3"/>
  <c r="D83" i="3"/>
  <c r="D81" i="3"/>
  <c r="D80" i="3"/>
  <c r="D78" i="3"/>
  <c r="D77" i="3"/>
  <c r="D76" i="3"/>
  <c r="D75" i="3"/>
  <c r="D74" i="3"/>
  <c r="D73" i="3"/>
  <c r="D72" i="3"/>
  <c r="J71" i="3"/>
  <c r="D71" i="3"/>
  <c r="J70" i="3"/>
  <c r="D70" i="3"/>
  <c r="J69" i="3"/>
  <c r="L65" i="3"/>
  <c r="M65" i="3" s="1"/>
  <c r="K65" i="3"/>
  <c r="I65" i="3"/>
  <c r="J65" i="3" s="1"/>
  <c r="H65" i="3"/>
  <c r="F65" i="3"/>
  <c r="G65" i="3" s="1"/>
  <c r="E65" i="3"/>
  <c r="C65" i="3"/>
  <c r="I68" i="3" s="1"/>
  <c r="B65" i="3"/>
  <c r="H68" i="3" s="1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M57" i="3"/>
  <c r="J57" i="3"/>
  <c r="G57" i="3"/>
  <c r="D57" i="3"/>
  <c r="M56" i="3"/>
  <c r="J56" i="3"/>
  <c r="G56" i="3"/>
  <c r="D56" i="3"/>
  <c r="M50" i="3"/>
  <c r="J50" i="3"/>
  <c r="G50" i="3"/>
  <c r="D50" i="3"/>
  <c r="M49" i="3"/>
  <c r="J49" i="3"/>
  <c r="G49" i="3"/>
  <c r="D49" i="3"/>
  <c r="M48" i="3"/>
  <c r="J48" i="3"/>
  <c r="G48" i="3"/>
  <c r="D48" i="3"/>
  <c r="M46" i="3"/>
  <c r="J46" i="3"/>
  <c r="G46" i="3"/>
  <c r="D46" i="3"/>
  <c r="M45" i="3"/>
  <c r="J45" i="3"/>
  <c r="G45" i="3"/>
  <c r="D45" i="3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29" i="3"/>
  <c r="J29" i="3"/>
  <c r="G29" i="3"/>
  <c r="D29" i="3"/>
  <c r="M28" i="3"/>
  <c r="J28" i="3"/>
  <c r="G28" i="3"/>
  <c r="D28" i="3"/>
  <c r="M27" i="3"/>
  <c r="J27" i="3"/>
  <c r="G27" i="3"/>
  <c r="D27" i="3"/>
  <c r="M25" i="3"/>
  <c r="J25" i="3"/>
  <c r="G25" i="3"/>
  <c r="D25" i="3"/>
  <c r="M24" i="3"/>
  <c r="J24" i="3"/>
  <c r="G24" i="3"/>
  <c r="D24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L8" i="3"/>
  <c r="K8" i="3"/>
  <c r="I8" i="3"/>
  <c r="H8" i="3"/>
  <c r="F8" i="3"/>
  <c r="E8" i="3"/>
  <c r="C8" i="3"/>
  <c r="D8" i="3" s="1"/>
  <c r="B8" i="3"/>
  <c r="M6" i="3"/>
  <c r="J6" i="3"/>
  <c r="G6" i="3"/>
  <c r="D6" i="3"/>
  <c r="M5" i="3"/>
  <c r="J5" i="3"/>
  <c r="G5" i="3"/>
  <c r="D5" i="3"/>
  <c r="J73" i="2"/>
  <c r="J72" i="2"/>
  <c r="J71" i="2"/>
  <c r="D87" i="2"/>
  <c r="D86" i="2"/>
  <c r="D85" i="2"/>
  <c r="D83" i="2"/>
  <c r="D82" i="2"/>
  <c r="D80" i="2"/>
  <c r="D79" i="2"/>
  <c r="D78" i="2"/>
  <c r="D77" i="2"/>
  <c r="D76" i="2"/>
  <c r="D75" i="2"/>
  <c r="D74" i="2"/>
  <c r="D73" i="2"/>
  <c r="D72" i="2"/>
  <c r="M65" i="2"/>
  <c r="M64" i="2"/>
  <c r="M63" i="2"/>
  <c r="M62" i="2"/>
  <c r="M61" i="2"/>
  <c r="M60" i="2"/>
  <c r="M59" i="2"/>
  <c r="M58" i="2"/>
  <c r="M57" i="2"/>
  <c r="J65" i="2"/>
  <c r="J64" i="2"/>
  <c r="J63" i="2"/>
  <c r="J62" i="2"/>
  <c r="J61" i="2"/>
  <c r="J60" i="2"/>
  <c r="J59" i="2"/>
  <c r="J58" i="2"/>
  <c r="J57" i="2"/>
  <c r="G65" i="2"/>
  <c r="G64" i="2"/>
  <c r="G63" i="2"/>
  <c r="G62" i="2"/>
  <c r="G61" i="2"/>
  <c r="G60" i="2"/>
  <c r="G59" i="2"/>
  <c r="G58" i="2"/>
  <c r="G57" i="2"/>
  <c r="D65" i="2"/>
  <c r="D64" i="2"/>
  <c r="D63" i="2"/>
  <c r="D62" i="2"/>
  <c r="D61" i="2"/>
  <c r="D60" i="2"/>
  <c r="D59" i="2"/>
  <c r="D58" i="2"/>
  <c r="D57" i="2"/>
  <c r="M50" i="2"/>
  <c r="J50" i="2"/>
  <c r="G50" i="2"/>
  <c r="D50" i="2"/>
  <c r="M49" i="2"/>
  <c r="J49" i="2"/>
  <c r="G49" i="2"/>
  <c r="D49" i="2"/>
  <c r="M48" i="2"/>
  <c r="J48" i="2"/>
  <c r="G48" i="2"/>
  <c r="D48" i="2"/>
  <c r="M46" i="2"/>
  <c r="J46" i="2"/>
  <c r="G46" i="2"/>
  <c r="D46" i="2"/>
  <c r="M45" i="2"/>
  <c r="J45" i="2"/>
  <c r="G45" i="2"/>
  <c r="D45" i="2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29" i="2"/>
  <c r="J29" i="2"/>
  <c r="G29" i="2"/>
  <c r="D29" i="2"/>
  <c r="M28" i="2"/>
  <c r="J28" i="2"/>
  <c r="G28" i="2"/>
  <c r="D28" i="2"/>
  <c r="M27" i="2"/>
  <c r="J27" i="2"/>
  <c r="G27" i="2"/>
  <c r="D27" i="2"/>
  <c r="M25" i="2"/>
  <c r="J25" i="2"/>
  <c r="G25" i="2"/>
  <c r="D25" i="2"/>
  <c r="M24" i="2"/>
  <c r="J24" i="2"/>
  <c r="G24" i="2"/>
  <c r="D24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L8" i="2"/>
  <c r="K8" i="2"/>
  <c r="I8" i="2"/>
  <c r="J8" i="2" s="1"/>
  <c r="H8" i="2"/>
  <c r="F8" i="2"/>
  <c r="G8" i="2" s="1"/>
  <c r="E8" i="2"/>
  <c r="C8" i="2"/>
  <c r="B8" i="2"/>
  <c r="M6" i="2"/>
  <c r="J6" i="2"/>
  <c r="G6" i="2"/>
  <c r="D6" i="2"/>
  <c r="M5" i="2"/>
  <c r="J5" i="2"/>
  <c r="G5" i="2"/>
  <c r="D5" i="2"/>
  <c r="B67" i="2"/>
  <c r="H70" i="2" s="1"/>
  <c r="C67" i="2"/>
  <c r="D67" i="2" s="1"/>
  <c r="E67" i="2"/>
  <c r="F67" i="2"/>
  <c r="G67" i="2" s="1"/>
  <c r="H67" i="2"/>
  <c r="I67" i="2"/>
  <c r="J67" i="2" s="1"/>
  <c r="K67" i="2"/>
  <c r="L67" i="2"/>
  <c r="M67" i="2" s="1"/>
  <c r="M22" i="1"/>
  <c r="M21" i="1"/>
  <c r="M20" i="1"/>
  <c r="M19" i="1"/>
  <c r="M18" i="1"/>
  <c r="M17" i="1"/>
  <c r="M16" i="1"/>
  <c r="M15" i="1"/>
  <c r="M14" i="1"/>
  <c r="K8" i="1"/>
  <c r="L8" i="1"/>
  <c r="M8" i="1" s="1"/>
  <c r="M6" i="1"/>
  <c r="J6" i="1"/>
  <c r="G6" i="1"/>
  <c r="D6" i="1"/>
  <c r="M5" i="1"/>
  <c r="J5" i="1"/>
  <c r="G5" i="1"/>
  <c r="D5" i="1"/>
  <c r="M25" i="1"/>
  <c r="J25" i="1"/>
  <c r="G25" i="1"/>
  <c r="D25" i="1"/>
  <c r="M24" i="1"/>
  <c r="J24" i="1"/>
  <c r="G24" i="1"/>
  <c r="D24" i="1"/>
  <c r="D29" i="1"/>
  <c r="D28" i="1"/>
  <c r="D27" i="1"/>
  <c r="G29" i="1"/>
  <c r="G28" i="1"/>
  <c r="G27" i="1"/>
  <c r="M29" i="1"/>
  <c r="M28" i="1"/>
  <c r="M27" i="1"/>
  <c r="J29" i="1"/>
  <c r="J28" i="1"/>
  <c r="J27" i="1"/>
  <c r="D50" i="1"/>
  <c r="D49" i="1"/>
  <c r="D48" i="1"/>
  <c r="G50" i="1"/>
  <c r="G49" i="1"/>
  <c r="G48" i="1"/>
  <c r="J50" i="1"/>
  <c r="J49" i="1"/>
  <c r="J48" i="1"/>
  <c r="D46" i="1"/>
  <c r="D45" i="1"/>
  <c r="G46" i="1"/>
  <c r="G45" i="1"/>
  <c r="J46" i="1"/>
  <c r="J45" i="1"/>
  <c r="M50" i="1"/>
  <c r="M49" i="1"/>
  <c r="M48" i="1"/>
  <c r="M46" i="1"/>
  <c r="M45" i="1"/>
  <c r="J71" i="1"/>
  <c r="J70" i="1"/>
  <c r="J69" i="1"/>
  <c r="D72" i="1"/>
  <c r="D73" i="1"/>
  <c r="D74" i="1"/>
  <c r="D75" i="1"/>
  <c r="D76" i="1"/>
  <c r="D77" i="1"/>
  <c r="D78" i="1"/>
  <c r="D70" i="1"/>
  <c r="D71" i="1"/>
  <c r="D85" i="1"/>
  <c r="D84" i="1"/>
  <c r="D83" i="1"/>
  <c r="D81" i="1"/>
  <c r="D80" i="1"/>
  <c r="M63" i="1"/>
  <c r="M62" i="1"/>
  <c r="M61" i="1"/>
  <c r="M60" i="1"/>
  <c r="M59" i="1"/>
  <c r="M58" i="1"/>
  <c r="M57" i="1"/>
  <c r="M56" i="1"/>
  <c r="J63" i="1"/>
  <c r="J62" i="1"/>
  <c r="J61" i="1"/>
  <c r="J60" i="1"/>
  <c r="J59" i="1"/>
  <c r="J58" i="1"/>
  <c r="J57" i="1"/>
  <c r="J56" i="1"/>
  <c r="G63" i="1"/>
  <c r="G62" i="1"/>
  <c r="G61" i="1"/>
  <c r="G60" i="1"/>
  <c r="G59" i="1"/>
  <c r="G58" i="1"/>
  <c r="G57" i="1"/>
  <c r="G56" i="1"/>
  <c r="D57" i="1"/>
  <c r="D58" i="1"/>
  <c r="D59" i="1"/>
  <c r="D60" i="1"/>
  <c r="D61" i="1"/>
  <c r="D62" i="1"/>
  <c r="D63" i="1"/>
  <c r="D56" i="1"/>
  <c r="M43" i="1"/>
  <c r="M42" i="1"/>
  <c r="M41" i="1"/>
  <c r="M40" i="1"/>
  <c r="M39" i="1"/>
  <c r="M38" i="1"/>
  <c r="M37" i="1"/>
  <c r="M36" i="1"/>
  <c r="M35" i="1"/>
  <c r="J43" i="1"/>
  <c r="J42" i="1"/>
  <c r="J41" i="1"/>
  <c r="J40" i="1"/>
  <c r="J39" i="1"/>
  <c r="J38" i="1"/>
  <c r="J37" i="1"/>
  <c r="J36" i="1"/>
  <c r="J35" i="1"/>
  <c r="G43" i="1"/>
  <c r="G42" i="1"/>
  <c r="G41" i="1"/>
  <c r="G40" i="1"/>
  <c r="G39" i="1"/>
  <c r="G38" i="1"/>
  <c r="G37" i="1"/>
  <c r="G36" i="1"/>
  <c r="G35" i="1"/>
  <c r="D43" i="1"/>
  <c r="D42" i="1"/>
  <c r="D41" i="1"/>
  <c r="D40" i="1"/>
  <c r="D39" i="1"/>
  <c r="D38" i="1"/>
  <c r="D37" i="1"/>
  <c r="D36" i="1"/>
  <c r="D35" i="1"/>
  <c r="J22" i="1"/>
  <c r="J21" i="1"/>
  <c r="J20" i="1"/>
  <c r="J19" i="1"/>
  <c r="J18" i="1"/>
  <c r="J17" i="1"/>
  <c r="J16" i="1"/>
  <c r="J15" i="1"/>
  <c r="J14" i="1"/>
  <c r="G22" i="1"/>
  <c r="G21" i="1"/>
  <c r="G20" i="1"/>
  <c r="G19" i="1"/>
  <c r="G18" i="1"/>
  <c r="G17" i="1"/>
  <c r="G16" i="1"/>
  <c r="G15" i="1"/>
  <c r="G14" i="1"/>
  <c r="D16" i="1"/>
  <c r="D17" i="1"/>
  <c r="D18" i="1"/>
  <c r="D19" i="1"/>
  <c r="D20" i="1"/>
  <c r="D21" i="1"/>
  <c r="D22" i="1"/>
  <c r="D15" i="1"/>
  <c r="D14" i="1"/>
  <c r="M8" i="3" l="1"/>
  <c r="J8" i="3"/>
  <c r="G8" i="3"/>
  <c r="M8" i="2"/>
  <c r="D8" i="2"/>
  <c r="J68" i="3"/>
  <c r="D65" i="3"/>
  <c r="I70" i="2"/>
  <c r="J70" i="2" s="1"/>
  <c r="L65" i="1"/>
  <c r="K65" i="1"/>
  <c r="I65" i="1"/>
  <c r="H65" i="1"/>
  <c r="F65" i="1"/>
  <c r="G65" i="1" s="1"/>
  <c r="E65" i="1"/>
  <c r="C65" i="1"/>
  <c r="B65" i="1"/>
  <c r="M65" i="1" l="1"/>
  <c r="J65" i="1"/>
  <c r="I68" i="1"/>
  <c r="D65" i="1"/>
  <c r="H68" i="1"/>
  <c r="J68" i="1" l="1"/>
  <c r="I8" i="1"/>
  <c r="F8" i="1"/>
  <c r="C8" i="1"/>
  <c r="H8" i="1" l="1"/>
  <c r="J8" i="1" s="1"/>
  <c r="E8" i="1"/>
  <c r="G8" i="1" s="1"/>
  <c r="B8" i="1"/>
  <c r="D8" i="1" s="1"/>
</calcChain>
</file>

<file path=xl/sharedStrings.xml><?xml version="1.0" encoding="utf-8"?>
<sst xmlns="http://schemas.openxmlformats.org/spreadsheetml/2006/main" count="787" uniqueCount="48">
  <si>
    <t>Admits</t>
  </si>
  <si>
    <t>Paid</t>
  </si>
  <si>
    <t>% Change</t>
  </si>
  <si>
    <t>Freshmen</t>
  </si>
  <si>
    <t>Transfer</t>
  </si>
  <si>
    <t>Totals</t>
  </si>
  <si>
    <t>Status</t>
  </si>
  <si>
    <t>Ethnicity</t>
  </si>
  <si>
    <t>Asian American</t>
  </si>
  <si>
    <t>Hispanic</t>
  </si>
  <si>
    <t>International</t>
  </si>
  <si>
    <t>Male</t>
  </si>
  <si>
    <t>Female</t>
  </si>
  <si>
    <t>Gender</t>
  </si>
  <si>
    <t>Resident</t>
  </si>
  <si>
    <t>Nonresident</t>
  </si>
  <si>
    <t>ADMISSIONS</t>
  </si>
  <si>
    <t>Enrolled</t>
  </si>
  <si>
    <t>Apps</t>
  </si>
  <si>
    <t>American Indian/Alaskan Native</t>
  </si>
  <si>
    <t>Native Hawaiian/Pacific Islander</t>
  </si>
  <si>
    <t>White</t>
  </si>
  <si>
    <t>Two or more races</t>
  </si>
  <si>
    <t>Residency</t>
  </si>
  <si>
    <t>Unknown/Not Indicated</t>
  </si>
  <si>
    <t>Transfers</t>
  </si>
  <si>
    <t>Black or African American</t>
  </si>
  <si>
    <t>AUT 2013</t>
  </si>
  <si>
    <t>TOTAL ENROLLMENT</t>
  </si>
  <si>
    <t>Total headcount</t>
  </si>
  <si>
    <t>Continuing student headcount</t>
  </si>
  <si>
    <t>State-support headcount</t>
  </si>
  <si>
    <t>Non-U.S. resident headcount</t>
  </si>
  <si>
    <t>Sophomore</t>
  </si>
  <si>
    <t>Junior</t>
  </si>
  <si>
    <t>Senior</t>
  </si>
  <si>
    <t>Post-baccalaureate</t>
  </si>
  <si>
    <t>Non-Matric</t>
  </si>
  <si>
    <t>Grad Non-Matric</t>
  </si>
  <si>
    <t>Graduate</t>
  </si>
  <si>
    <t>Headcount</t>
  </si>
  <si>
    <t>State-reported FTE</t>
  </si>
  <si>
    <t>Fee Based FTE</t>
  </si>
  <si>
    <t>Total FTE</t>
  </si>
  <si>
    <t>Professional</t>
  </si>
  <si>
    <t>SPR 2014</t>
  </si>
  <si>
    <t>SPR 2013</t>
  </si>
  <si>
    <t>AUT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</si>
</sst>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9275B"/>
        <bgColor indexed="64"/>
      </patternFill>
    </fill>
    <fill>
      <patternFill patternType="solid">
        <fgColor rgb="FFA489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2" xfId="0" applyFont="1" applyFill="1" applyBorder="1"/>
    <xf numFmtId="3" fontId="3" fillId="0" borderId="2" xfId="0" applyNumberFormat="1" applyFont="1" applyBorder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3" fillId="0" borderId="1" xfId="1" applyFont="1" applyFill="1" applyBorder="1"/>
    <xf numFmtId="0" fontId="4" fillId="0" borderId="2" xfId="1" applyFont="1" applyBorder="1"/>
    <xf numFmtId="0" fontId="3" fillId="0" borderId="2" xfId="1" applyFont="1" applyBorder="1"/>
    <xf numFmtId="0" fontId="3" fillId="0" borderId="3" xfId="1" applyFont="1" applyFill="1" applyBorder="1"/>
    <xf numFmtId="0" fontId="3" fillId="0" borderId="1" xfId="1" applyFont="1" applyBorder="1"/>
    <xf numFmtId="0" fontId="3" fillId="0" borderId="2" xfId="1" applyFont="1" applyFill="1" applyBorder="1"/>
    <xf numFmtId="0" fontId="4" fillId="2" borderId="8" xfId="1" applyFont="1" applyFill="1" applyBorder="1"/>
    <xf numFmtId="0" fontId="3" fillId="2" borderId="10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7" xfId="1" applyFont="1" applyFill="1" applyBorder="1"/>
    <xf numFmtId="0" fontId="3" fillId="2" borderId="9" xfId="1" applyFont="1" applyFill="1" applyBorder="1"/>
    <xf numFmtId="0" fontId="4" fillId="0" borderId="6" xfId="1" applyFont="1" applyBorder="1"/>
    <xf numFmtId="0" fontId="3" fillId="0" borderId="6" xfId="1" applyFont="1" applyBorder="1"/>
    <xf numFmtId="0" fontId="4" fillId="0" borderId="0" xfId="1" applyFont="1" applyBorder="1"/>
    <xf numFmtId="0" fontId="3" fillId="0" borderId="0" xfId="1" applyFont="1" applyBorder="1"/>
    <xf numFmtId="9" fontId="3" fillId="0" borderId="0" xfId="1" applyNumberFormat="1" applyFont="1" applyBorder="1"/>
    <xf numFmtId="0" fontId="3" fillId="0" borderId="6" xfId="1" applyFont="1" applyFill="1" applyBorder="1"/>
    <xf numFmtId="0" fontId="4" fillId="2" borderId="3" xfId="1" applyFont="1" applyFill="1" applyBorder="1"/>
    <xf numFmtId="0" fontId="7" fillId="0" borderId="0" xfId="0" applyFont="1"/>
    <xf numFmtId="0" fontId="4" fillId="2" borderId="4" xfId="1" applyFont="1" applyFill="1" applyBorder="1"/>
    <xf numFmtId="0" fontId="3" fillId="0" borderId="0" xfId="1" applyFont="1"/>
    <xf numFmtId="0" fontId="3" fillId="0" borderId="0" xfId="1" applyFont="1" applyFill="1"/>
    <xf numFmtId="3" fontId="3" fillId="0" borderId="2" xfId="1" applyNumberFormat="1" applyFont="1" applyBorder="1"/>
    <xf numFmtId="0" fontId="6" fillId="2" borderId="9" xfId="1" applyFont="1" applyFill="1" applyBorder="1"/>
    <xf numFmtId="0" fontId="6" fillId="2" borderId="0" xfId="1" applyFont="1" applyFill="1" applyBorder="1"/>
    <xf numFmtId="3" fontId="3" fillId="2" borderId="0" xfId="1" applyNumberFormat="1" applyFont="1" applyFill="1" applyBorder="1"/>
    <xf numFmtId="0" fontId="6" fillId="2" borderId="10" xfId="1" applyFont="1" applyFill="1" applyBorder="1"/>
    <xf numFmtId="0" fontId="6" fillId="2" borderId="0" xfId="1" applyFont="1" applyFill="1"/>
    <xf numFmtId="0" fontId="3" fillId="0" borderId="2" xfId="0" applyNumberFormat="1" applyFont="1" applyBorder="1"/>
    <xf numFmtId="0" fontId="6" fillId="2" borderId="11" xfId="1" applyFont="1" applyFill="1" applyBorder="1"/>
    <xf numFmtId="164" fontId="3" fillId="0" borderId="2" xfId="3" applyNumberFormat="1" applyFont="1" applyBorder="1"/>
    <xf numFmtId="9" fontId="3" fillId="0" borderId="2" xfId="1" applyNumberFormat="1" applyFont="1" applyFill="1" applyBorder="1" applyAlignment="1">
      <alignment horizontal="right"/>
    </xf>
    <xf numFmtId="0" fontId="10" fillId="3" borderId="0" xfId="0" applyFont="1" applyFill="1" applyBorder="1"/>
    <xf numFmtId="0" fontId="10" fillId="4" borderId="0" xfId="0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Border="1"/>
    <xf numFmtId="0" fontId="6" fillId="0" borderId="2" xfId="0" applyFont="1" applyBorder="1"/>
    <xf numFmtId="0" fontId="11" fillId="0" borderId="2" xfId="0" applyFont="1" applyBorder="1"/>
    <xf numFmtId="0" fontId="3" fillId="0" borderId="6" xfId="0" applyFont="1" applyFill="1" applyBorder="1"/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2" borderId="4" xfId="0" applyFont="1" applyFill="1" applyBorder="1"/>
    <xf numFmtId="0" fontId="6" fillId="2" borderId="12" xfId="0" applyFont="1" applyFill="1" applyBorder="1"/>
    <xf numFmtId="0" fontId="3" fillId="2" borderId="12" xfId="0" applyFont="1" applyFill="1" applyBorder="1"/>
    <xf numFmtId="0" fontId="3" fillId="2" borderId="0" xfId="0" applyFont="1" applyFill="1" applyBorder="1"/>
    <xf numFmtId="0" fontId="6" fillId="2" borderId="5" xfId="0" applyFont="1" applyFill="1" applyBorder="1"/>
    <xf numFmtId="0" fontId="3" fillId="2" borderId="4" xfId="0" applyFont="1" applyFill="1" applyBorder="1"/>
    <xf numFmtId="0" fontId="4" fillId="0" borderId="6" xfId="0" applyFont="1" applyBorder="1"/>
    <xf numFmtId="3" fontId="3" fillId="0" borderId="6" xfId="0" applyNumberFormat="1" applyFont="1" applyFill="1" applyBorder="1"/>
    <xf numFmtId="0" fontId="4" fillId="0" borderId="2" xfId="0" applyFont="1" applyFill="1" applyBorder="1"/>
    <xf numFmtId="0" fontId="3" fillId="2" borderId="13" xfId="0" applyFont="1" applyFill="1" applyBorder="1"/>
    <xf numFmtId="3" fontId="3" fillId="0" borderId="6" xfId="0" applyNumberFormat="1" applyFont="1" applyBorder="1"/>
    <xf numFmtId="3" fontId="3" fillId="0" borderId="2" xfId="0" applyNumberFormat="1" applyFont="1" applyFill="1" applyBorder="1"/>
    <xf numFmtId="0" fontId="4" fillId="2" borderId="3" xfId="0" applyFont="1" applyFill="1" applyBorder="1"/>
    <xf numFmtId="3" fontId="6" fillId="2" borderId="0" xfId="0" applyNumberFormat="1" applyFont="1" applyFill="1"/>
    <xf numFmtId="3" fontId="3" fillId="2" borderId="0" xfId="0" applyNumberFormat="1" applyFont="1" applyFill="1"/>
    <xf numFmtId="0" fontId="3" fillId="0" borderId="4" xfId="0" applyFont="1" applyFill="1" applyBorder="1"/>
    <xf numFmtId="165" fontId="3" fillId="0" borderId="6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1"/>
    <cellStyle name="Normal 3" xfId="2"/>
    <cellStyle name="Normal 4" xfId="4"/>
  </cellStyles>
  <dxfs count="11">
    <dxf>
      <font>
        <color theme="0"/>
      </font>
      <fill>
        <patternFill>
          <bgColor rgb="FFA48957"/>
        </patternFill>
      </fill>
      <border>
        <horizontal style="thin">
          <color rgb="FFA48957"/>
        </horizontal>
      </border>
    </dxf>
    <dxf>
      <font>
        <b/>
        <color theme="0"/>
      </font>
      <fill>
        <patternFill>
          <bgColor rgb="FFA48957"/>
        </patternFill>
      </fill>
      <border>
        <top/>
        <bottom/>
        <vertical/>
        <horizontal style="thin">
          <color rgb="FFA48957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theme="7" tint="0.39997558519241921"/>
        </top>
        <bottom style="thin">
          <color theme="7" tint="0.3999755851924192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</border>
    </dxf>
    <dxf>
      <font>
        <b/>
        <color theme="1"/>
      </font>
      <border>
        <bottom style="thin">
          <color theme="7" tint="0.79998168889431442"/>
        </bottom>
      </border>
    </dxf>
    <dxf>
      <border>
        <left style="thin">
          <color theme="7" tint="0.79998168889431442"/>
        </left>
        <right style="thin">
          <color theme="7" tint="0.79998168889431442"/>
        </right>
      </border>
    </dxf>
    <dxf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  <border>
        <bottom style="thin">
          <color theme="7"/>
        </bottom>
        <vertical/>
        <horizontal style="thin">
          <color rgb="FF39275B"/>
        </horizontal>
      </border>
    </dxf>
    <dxf>
      <font>
        <color theme="1"/>
      </font>
      <fill>
        <patternFill patternType="solid">
          <fgColor theme="7" tint="0.59999389629810485"/>
          <bgColor theme="7" tint="0.59999389629810485"/>
        </patternFill>
      </fill>
      <border>
        <horizontal style="thin">
          <color theme="7" tint="0.79998168889431442"/>
        </horizontal>
      </border>
    </dxf>
  </dxfs>
  <tableStyles count="1" defaultTableStyle="TableStyleMedium9" defaultPivotStyle="PivotStyleLight16">
    <tableStyle name="PivotStyleDarkPurple_UWB" table="0" count="11">
      <tableStyleElement type="wholeTable" dxfId="10"/>
      <tableStyleElement type="headerRow" dxfId="9"/>
      <tableStyleElement type="totalRow" dxfId="8"/>
      <tableStyleElement type="secondRowStripe" dxfId="7"/>
      <tableStyleElement type="secondColumnStripe" dxfId="6"/>
      <tableStyleElement type="first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A48957"/>
      <color rgb="FF3927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Layout" zoomScaleNormal="100" workbookViewId="0">
      <selection activeCell="E24" sqref="E24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46</v>
      </c>
      <c r="D2" s="9"/>
      <c r="E2" s="9" t="s">
        <v>45</v>
      </c>
      <c r="F2" s="9" t="s">
        <v>46</v>
      </c>
      <c r="G2" s="9"/>
      <c r="H2" s="9" t="s">
        <v>45</v>
      </c>
      <c r="I2" s="9" t="s">
        <v>46</v>
      </c>
      <c r="J2" s="10"/>
      <c r="K2" s="9" t="s">
        <v>45</v>
      </c>
      <c r="L2" s="9" t="s">
        <v>46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39</v>
      </c>
      <c r="C5" s="4">
        <v>34</v>
      </c>
      <c r="D5" s="40">
        <f t="shared" ref="D5:D8" si="0">IF(C5&gt;0,(B5-C5)/C5,"--")</f>
        <v>0.14705882352941177</v>
      </c>
      <c r="E5" s="10">
        <v>29</v>
      </c>
      <c r="F5" s="10">
        <v>17</v>
      </c>
      <c r="G5" s="40">
        <f t="shared" ref="G5:G6" si="1">IF(F5&gt;0,(E5-F5)/F5,"--")</f>
        <v>0.70588235294117652</v>
      </c>
      <c r="H5" s="10">
        <v>19</v>
      </c>
      <c r="I5" s="10">
        <v>10</v>
      </c>
      <c r="J5" s="40">
        <f t="shared" ref="J5:J6" si="2">IF(I5&gt;0,(H5-I5)/I5,"--")</f>
        <v>0.9</v>
      </c>
      <c r="K5" s="10">
        <v>13</v>
      </c>
      <c r="L5" s="10">
        <v>7</v>
      </c>
      <c r="M5" s="40">
        <f t="shared" ref="M5:M8" si="3">IF(L5&gt;0,(K5-L5)/L5,"--")</f>
        <v>0.8571428571428571</v>
      </c>
    </row>
    <row r="6" spans="1:13" x14ac:dyDescent="0.2">
      <c r="A6" s="10" t="s">
        <v>4</v>
      </c>
      <c r="B6" s="4">
        <v>382</v>
      </c>
      <c r="C6" s="4">
        <v>337</v>
      </c>
      <c r="D6" s="40">
        <f t="shared" si="0"/>
        <v>0.13353115727002968</v>
      </c>
      <c r="E6" s="10">
        <v>186</v>
      </c>
      <c r="F6" s="10">
        <v>178</v>
      </c>
      <c r="G6" s="40">
        <f t="shared" si="1"/>
        <v>4.49438202247191E-2</v>
      </c>
      <c r="H6" s="10">
        <v>155</v>
      </c>
      <c r="I6" s="10">
        <v>152</v>
      </c>
      <c r="J6" s="40">
        <f t="shared" si="2"/>
        <v>1.9736842105263157E-2</v>
      </c>
      <c r="K6" s="10">
        <v>129</v>
      </c>
      <c r="L6" s="10">
        <v>132</v>
      </c>
      <c r="M6" s="40">
        <f t="shared" si="3"/>
        <v>-2.2727272727272728E-2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421</v>
      </c>
      <c r="C8" s="21">
        <f>SUM(C5:C6)</f>
        <v>371</v>
      </c>
      <c r="D8" s="40">
        <f t="shared" si="0"/>
        <v>0.13477088948787061</v>
      </c>
      <c r="E8" s="21">
        <f t="shared" ref="E8:F8" si="4">SUM(E5:E6)</f>
        <v>215</v>
      </c>
      <c r="F8" s="21">
        <f t="shared" si="4"/>
        <v>195</v>
      </c>
      <c r="G8" s="40">
        <f t="shared" ref="G8" si="5">IF(F8&gt;0,(E8-F8)/F8,"--")</f>
        <v>0.10256410256410256</v>
      </c>
      <c r="H8" s="21">
        <f t="shared" ref="H8:I8" si="6">SUM(H5:H6)</f>
        <v>174</v>
      </c>
      <c r="I8" s="21">
        <f t="shared" si="6"/>
        <v>162</v>
      </c>
      <c r="J8" s="40">
        <f t="shared" ref="J8" si="7">IF(I8&gt;0,(H8-I8)/I8,"--")</f>
        <v>7.407407407407407E-2</v>
      </c>
      <c r="K8" s="10">
        <f>IF(ISNUMBER(K5),SUM(K5:K6),K6)</f>
        <v>142</v>
      </c>
      <c r="L8" s="10">
        <f>IF(ISNUMBER(L5),SUM(L5:L6),L6)</f>
        <v>139</v>
      </c>
      <c r="M8" s="40">
        <f t="shared" si="3"/>
        <v>2.1582733812949641E-2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45</v>
      </c>
      <c r="C11" s="9" t="s">
        <v>46</v>
      </c>
      <c r="D11" s="9"/>
      <c r="E11" s="9" t="s">
        <v>45</v>
      </c>
      <c r="F11" s="9" t="s">
        <v>46</v>
      </c>
      <c r="G11" s="9"/>
      <c r="H11" s="9" t="s">
        <v>45</v>
      </c>
      <c r="I11" s="9" t="s">
        <v>46</v>
      </c>
      <c r="J11" s="10"/>
      <c r="K11" s="9" t="s">
        <v>45</v>
      </c>
      <c r="L11" s="9" t="s">
        <v>46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/>
      <c r="C14" s="37"/>
      <c r="D14" s="40" t="str">
        <f>IF(C14&gt;0,(B14-C14)/C14,"--")</f>
        <v>--</v>
      </c>
      <c r="E14" s="37"/>
      <c r="F14" s="37"/>
      <c r="G14" s="40" t="str">
        <f>IF(F14&gt;0,(E14-F14)/F14,"--")</f>
        <v>--</v>
      </c>
      <c r="H14" s="37"/>
      <c r="I14" s="37"/>
      <c r="J14" s="40" t="str">
        <f>IF(I14&gt;0,(H14-I14)/I14,"--")</f>
        <v>--</v>
      </c>
      <c r="K14" s="10"/>
      <c r="L14" s="10"/>
      <c r="M14" s="40" t="str">
        <f>IF(L14&gt;0,(K14-L14)/L14,"--")</f>
        <v>--</v>
      </c>
    </row>
    <row r="15" spans="1:13" x14ac:dyDescent="0.2">
      <c r="A15" s="2" t="s">
        <v>8</v>
      </c>
      <c r="B15" s="37">
        <v>4</v>
      </c>
      <c r="C15" s="37">
        <v>2</v>
      </c>
      <c r="D15" s="40">
        <f>IF(C15&gt;0,(B15-C15)/C15,"--")</f>
        <v>1</v>
      </c>
      <c r="E15" s="37">
        <v>3</v>
      </c>
      <c r="F15" s="37">
        <v>1</v>
      </c>
      <c r="G15" s="40">
        <f>IF(F15&gt;0,(E15-F15)/F15,"--")</f>
        <v>2</v>
      </c>
      <c r="H15" s="37">
        <v>2</v>
      </c>
      <c r="I15" s="37">
        <v>1</v>
      </c>
      <c r="J15" s="40">
        <f>IF(I15&gt;0,(H15-I15)/I15,"--")</f>
        <v>1</v>
      </c>
      <c r="K15" s="10">
        <v>1</v>
      </c>
      <c r="L15" s="10">
        <v>1</v>
      </c>
      <c r="M15" s="40">
        <f>IF(L15&gt;0,(K15-L15)/L15,"--")</f>
        <v>0</v>
      </c>
    </row>
    <row r="16" spans="1:13" x14ac:dyDescent="0.2">
      <c r="A16" s="2" t="s">
        <v>26</v>
      </c>
      <c r="B16" s="37">
        <v>1</v>
      </c>
      <c r="C16" s="37"/>
      <c r="D16" s="40" t="str">
        <f t="shared" ref="D16:D22" si="8">IF(C16&gt;0,(B16-C16)/C16,"--")</f>
        <v>--</v>
      </c>
      <c r="E16" s="37">
        <v>1</v>
      </c>
      <c r="F16" s="37"/>
      <c r="G16" s="40" t="str">
        <f t="shared" ref="G16:G22" si="9">IF(F16&gt;0,(E16-F16)/F16,"--")</f>
        <v>--</v>
      </c>
      <c r="H16" s="37">
        <v>1</v>
      </c>
      <c r="I16" s="37"/>
      <c r="J16" s="40" t="str">
        <f t="shared" ref="J16:J22" si="10">IF(I16&gt;0,(H16-I16)/I16,"--")</f>
        <v>--</v>
      </c>
      <c r="K16" s="10">
        <v>0</v>
      </c>
      <c r="L16" s="10"/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7"/>
      <c r="C17" s="37">
        <v>2</v>
      </c>
      <c r="D17" s="40">
        <f t="shared" si="8"/>
        <v>-1</v>
      </c>
      <c r="E17" s="37"/>
      <c r="F17" s="37">
        <v>1</v>
      </c>
      <c r="G17" s="40">
        <f t="shared" si="9"/>
        <v>-1</v>
      </c>
      <c r="H17" s="37"/>
      <c r="I17" s="37">
        <v>1</v>
      </c>
      <c r="J17" s="40">
        <f t="shared" si="10"/>
        <v>-1</v>
      </c>
      <c r="K17" s="10"/>
      <c r="L17" s="13">
        <v>1</v>
      </c>
      <c r="M17" s="40">
        <f t="shared" si="11"/>
        <v>-1</v>
      </c>
    </row>
    <row r="18" spans="1:13" x14ac:dyDescent="0.2">
      <c r="A18" s="3" t="s">
        <v>21</v>
      </c>
      <c r="B18" s="37">
        <v>6</v>
      </c>
      <c r="C18" s="37">
        <v>2</v>
      </c>
      <c r="D18" s="40">
        <f t="shared" si="8"/>
        <v>2</v>
      </c>
      <c r="E18" s="37">
        <v>2</v>
      </c>
      <c r="F18" s="37">
        <v>0</v>
      </c>
      <c r="G18" s="40" t="str">
        <f t="shared" si="9"/>
        <v>--</v>
      </c>
      <c r="H18" s="37">
        <v>1</v>
      </c>
      <c r="I18" s="37">
        <v>0</v>
      </c>
      <c r="J18" s="40" t="str">
        <f t="shared" si="10"/>
        <v>--</v>
      </c>
      <c r="K18" s="10">
        <v>0</v>
      </c>
      <c r="L18" s="10">
        <v>0</v>
      </c>
      <c r="M18" s="40" t="str">
        <f t="shared" si="11"/>
        <v>--</v>
      </c>
    </row>
    <row r="19" spans="1:13" x14ac:dyDescent="0.2">
      <c r="A19" s="3" t="s">
        <v>22</v>
      </c>
      <c r="B19" s="37">
        <v>1</v>
      </c>
      <c r="C19" s="37"/>
      <c r="D19" s="40" t="str">
        <f t="shared" si="8"/>
        <v>--</v>
      </c>
      <c r="E19" s="37">
        <v>0</v>
      </c>
      <c r="F19" s="37"/>
      <c r="G19" s="40" t="str">
        <f t="shared" si="9"/>
        <v>--</v>
      </c>
      <c r="H19" s="37">
        <v>0</v>
      </c>
      <c r="I19" s="37"/>
      <c r="J19" s="40" t="str">
        <f t="shared" si="10"/>
        <v>--</v>
      </c>
      <c r="K19" s="10">
        <v>0</v>
      </c>
      <c r="L19" s="10"/>
      <c r="M19" s="40" t="str">
        <f t="shared" si="11"/>
        <v>--</v>
      </c>
    </row>
    <row r="20" spans="1:13" x14ac:dyDescent="0.2">
      <c r="A20" s="3" t="s">
        <v>9</v>
      </c>
      <c r="B20" s="10">
        <v>5</v>
      </c>
      <c r="C20" s="10">
        <v>3</v>
      </c>
      <c r="D20" s="40">
        <f t="shared" si="8"/>
        <v>0.66666666666666663</v>
      </c>
      <c r="E20" s="10">
        <v>3</v>
      </c>
      <c r="F20" s="10">
        <v>0</v>
      </c>
      <c r="G20" s="40" t="str">
        <f t="shared" si="9"/>
        <v>--</v>
      </c>
      <c r="H20" s="10">
        <v>1</v>
      </c>
      <c r="I20" s="10">
        <v>0</v>
      </c>
      <c r="J20" s="40" t="str">
        <f t="shared" si="10"/>
        <v>--</v>
      </c>
      <c r="K20" s="10">
        <v>1</v>
      </c>
      <c r="L20" s="10">
        <v>0</v>
      </c>
      <c r="M20" s="40" t="str">
        <f t="shared" si="11"/>
        <v>--</v>
      </c>
    </row>
    <row r="21" spans="1:13" x14ac:dyDescent="0.2">
      <c r="A21" s="3" t="s">
        <v>10</v>
      </c>
      <c r="B21" s="37">
        <v>21</v>
      </c>
      <c r="C21" s="37">
        <v>24</v>
      </c>
      <c r="D21" s="40">
        <f t="shared" si="8"/>
        <v>-0.125</v>
      </c>
      <c r="E21" s="37">
        <v>19</v>
      </c>
      <c r="F21" s="37">
        <v>14</v>
      </c>
      <c r="G21" s="40">
        <f t="shared" si="9"/>
        <v>0.35714285714285715</v>
      </c>
      <c r="H21" s="37">
        <v>14</v>
      </c>
      <c r="I21" s="37">
        <v>7</v>
      </c>
      <c r="J21" s="40">
        <f t="shared" si="10"/>
        <v>1</v>
      </c>
      <c r="K21" s="10">
        <v>11</v>
      </c>
      <c r="L21" s="10">
        <v>5</v>
      </c>
      <c r="M21" s="40">
        <f t="shared" si="11"/>
        <v>1.2</v>
      </c>
    </row>
    <row r="22" spans="1:13" x14ac:dyDescent="0.2">
      <c r="A22" s="3" t="s">
        <v>24</v>
      </c>
      <c r="B22" s="37">
        <v>1</v>
      </c>
      <c r="C22" s="37">
        <v>1</v>
      </c>
      <c r="D22" s="40">
        <f t="shared" si="8"/>
        <v>0</v>
      </c>
      <c r="E22" s="37">
        <v>1</v>
      </c>
      <c r="F22" s="37">
        <v>1</v>
      </c>
      <c r="G22" s="40">
        <f t="shared" si="9"/>
        <v>0</v>
      </c>
      <c r="H22" s="37">
        <v>0</v>
      </c>
      <c r="I22" s="37">
        <v>1</v>
      </c>
      <c r="J22" s="40">
        <f t="shared" si="10"/>
        <v>-1</v>
      </c>
      <c r="K22" s="10">
        <v>0</v>
      </c>
      <c r="L22" s="10">
        <v>0</v>
      </c>
      <c r="M22" s="40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15</v>
      </c>
      <c r="C24" s="31">
        <v>8</v>
      </c>
      <c r="D24" s="40">
        <f t="shared" ref="D24:D25" si="12">IF(C24&gt;0,(B24-C24)/C24,"--")</f>
        <v>0.875</v>
      </c>
      <c r="E24" s="10">
        <v>9</v>
      </c>
      <c r="F24" s="10">
        <v>7</v>
      </c>
      <c r="G24" s="40">
        <f t="shared" ref="G24:G25" si="13">IF(F24&gt;0,(E24-F24)/F24,"--")</f>
        <v>0.2857142857142857</v>
      </c>
      <c r="H24" s="10">
        <v>5</v>
      </c>
      <c r="I24" s="10">
        <v>5</v>
      </c>
      <c r="J24" s="40">
        <f t="shared" ref="J24:J25" si="14">IF(I24&gt;0,(H24-I24)/I24,"--")</f>
        <v>0</v>
      </c>
      <c r="K24" s="10">
        <v>2</v>
      </c>
      <c r="L24" s="10">
        <v>3</v>
      </c>
      <c r="M24" s="40">
        <f t="shared" ref="M24:M25" si="15">IF(L24&gt;0,(K24-L24)/L24,"--")</f>
        <v>-0.33333333333333331</v>
      </c>
    </row>
    <row r="25" spans="1:13" x14ac:dyDescent="0.2">
      <c r="A25" s="13" t="s">
        <v>11</v>
      </c>
      <c r="B25" s="31">
        <v>24</v>
      </c>
      <c r="C25" s="31">
        <v>26</v>
      </c>
      <c r="D25" s="40">
        <f t="shared" si="12"/>
        <v>-7.6923076923076927E-2</v>
      </c>
      <c r="E25" s="10">
        <v>20</v>
      </c>
      <c r="F25" s="10">
        <v>10</v>
      </c>
      <c r="G25" s="40">
        <f t="shared" si="13"/>
        <v>1</v>
      </c>
      <c r="H25" s="10">
        <v>14</v>
      </c>
      <c r="I25" s="10">
        <v>5</v>
      </c>
      <c r="J25" s="40">
        <f t="shared" si="14"/>
        <v>1.8</v>
      </c>
      <c r="K25" s="10">
        <v>11</v>
      </c>
      <c r="L25" s="10">
        <v>4</v>
      </c>
      <c r="M25" s="40">
        <f t="shared" si="15"/>
        <v>1.75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15</v>
      </c>
      <c r="C27" s="31">
        <v>6</v>
      </c>
      <c r="D27" s="40">
        <f t="shared" ref="D27:D29" si="16">IF(C27&gt;0,(B27-C27)/C27,"--")</f>
        <v>1.5</v>
      </c>
      <c r="E27" s="31">
        <v>7</v>
      </c>
      <c r="F27" s="31">
        <v>2</v>
      </c>
      <c r="G27" s="40">
        <f t="shared" ref="G27:G29" si="17">IF(F27&gt;0,(E27-F27)/F27,"--")</f>
        <v>2.5</v>
      </c>
      <c r="H27" s="10">
        <v>3</v>
      </c>
      <c r="I27" s="10">
        <v>2</v>
      </c>
      <c r="J27" s="40">
        <f t="shared" ref="J27:J29" si="18">IF(I27&gt;0,(H27-I27)/I27,"--")</f>
        <v>0.5</v>
      </c>
      <c r="K27" s="10">
        <v>1</v>
      </c>
      <c r="L27" s="10">
        <v>2</v>
      </c>
      <c r="M27" s="40">
        <f t="shared" ref="M27:M29" si="19">IF(L27&gt;0,(K27-L27)/L27,"--")</f>
        <v>-0.5</v>
      </c>
    </row>
    <row r="28" spans="1:13" x14ac:dyDescent="0.2">
      <c r="A28" s="13" t="s">
        <v>15</v>
      </c>
      <c r="B28" s="10">
        <v>3</v>
      </c>
      <c r="C28" s="10">
        <v>4</v>
      </c>
      <c r="D28" s="40">
        <f t="shared" si="16"/>
        <v>-0.25</v>
      </c>
      <c r="E28" s="10">
        <v>3</v>
      </c>
      <c r="F28" s="10">
        <v>1</v>
      </c>
      <c r="G28" s="40">
        <f t="shared" si="17"/>
        <v>2</v>
      </c>
      <c r="H28" s="10">
        <v>2</v>
      </c>
      <c r="I28" s="10">
        <v>1</v>
      </c>
      <c r="J28" s="40">
        <f t="shared" si="18"/>
        <v>1</v>
      </c>
      <c r="K28" s="10">
        <v>1</v>
      </c>
      <c r="L28" s="10">
        <v>0</v>
      </c>
      <c r="M28" s="40" t="str">
        <f t="shared" si="19"/>
        <v>--</v>
      </c>
    </row>
    <row r="29" spans="1:13" x14ac:dyDescent="0.2">
      <c r="A29" s="13" t="s">
        <v>10</v>
      </c>
      <c r="B29" s="10">
        <v>21</v>
      </c>
      <c r="C29" s="10">
        <v>24</v>
      </c>
      <c r="D29" s="40">
        <f t="shared" si="16"/>
        <v>-0.125</v>
      </c>
      <c r="E29" s="10">
        <v>19</v>
      </c>
      <c r="F29" s="10">
        <v>14</v>
      </c>
      <c r="G29" s="40">
        <f t="shared" si="17"/>
        <v>0.35714285714285715</v>
      </c>
      <c r="H29" s="10">
        <v>14</v>
      </c>
      <c r="I29" s="10">
        <v>7</v>
      </c>
      <c r="J29" s="40">
        <f t="shared" si="18"/>
        <v>1</v>
      </c>
      <c r="K29" s="10">
        <v>11</v>
      </c>
      <c r="L29" s="10">
        <v>5</v>
      </c>
      <c r="M29" s="40">
        <f t="shared" si="19"/>
        <v>1.2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45</v>
      </c>
      <c r="C32" s="9" t="s">
        <v>46</v>
      </c>
      <c r="D32" s="9"/>
      <c r="E32" s="9" t="s">
        <v>45</v>
      </c>
      <c r="F32" s="9" t="s">
        <v>46</v>
      </c>
      <c r="G32" s="9"/>
      <c r="H32" s="9" t="s">
        <v>45</v>
      </c>
      <c r="I32" s="9" t="s">
        <v>46</v>
      </c>
      <c r="J32" s="10"/>
      <c r="K32" s="9" t="s">
        <v>45</v>
      </c>
      <c r="L32" s="9" t="s">
        <v>46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2</v>
      </c>
      <c r="C35" s="37">
        <v>1</v>
      </c>
      <c r="D35" s="40">
        <f>IF(C35&gt;0,(B35-C35)/C35,"--")</f>
        <v>1</v>
      </c>
      <c r="E35" s="37">
        <v>1</v>
      </c>
      <c r="F35" s="37">
        <v>0</v>
      </c>
      <c r="G35" s="40" t="str">
        <f>IF(F35&gt;0,(E35-F35)/F35,"--")</f>
        <v>--</v>
      </c>
      <c r="H35" s="37">
        <v>0</v>
      </c>
      <c r="I35" s="37">
        <v>0</v>
      </c>
      <c r="J35" s="40" t="str">
        <f>IF(I35&gt;0,(H35-I35)/I35,"--")</f>
        <v>--</v>
      </c>
      <c r="K35" s="10">
        <v>0</v>
      </c>
      <c r="L35" s="10">
        <v>0</v>
      </c>
      <c r="M35" s="40" t="str">
        <f>IF(L35&gt;0,(K35-L35)/L35,"--")</f>
        <v>--</v>
      </c>
    </row>
    <row r="36" spans="1:13" x14ac:dyDescent="0.2">
      <c r="A36" s="2" t="s">
        <v>8</v>
      </c>
      <c r="B36" s="37">
        <v>86</v>
      </c>
      <c r="C36" s="37">
        <v>64</v>
      </c>
      <c r="D36" s="40">
        <f>IF(C36&gt;0,(B36-C36)/C36,"--")</f>
        <v>0.34375</v>
      </c>
      <c r="E36" s="37">
        <v>45</v>
      </c>
      <c r="F36" s="37">
        <v>32</v>
      </c>
      <c r="G36" s="40">
        <f>IF(F36&gt;0,(E36-F36)/F36,"--")</f>
        <v>0.40625</v>
      </c>
      <c r="H36" s="37">
        <v>35</v>
      </c>
      <c r="I36" s="37">
        <v>28</v>
      </c>
      <c r="J36" s="40">
        <f>IF(I36&gt;0,(H36-I36)/I36,"--")</f>
        <v>0.25</v>
      </c>
      <c r="K36" s="10">
        <v>31</v>
      </c>
      <c r="L36" s="10">
        <v>24</v>
      </c>
      <c r="M36" s="40">
        <f>IF(L36&gt;0,(K36-L36)/L36,"--")</f>
        <v>0.29166666666666669</v>
      </c>
    </row>
    <row r="37" spans="1:13" x14ac:dyDescent="0.2">
      <c r="A37" s="2" t="s">
        <v>26</v>
      </c>
      <c r="B37" s="37">
        <v>25</v>
      </c>
      <c r="C37" s="37">
        <v>21</v>
      </c>
      <c r="D37" s="40">
        <f t="shared" ref="D37:D43" si="20">IF(C37&gt;0,(B37-C37)/C37,"--")</f>
        <v>0.19047619047619047</v>
      </c>
      <c r="E37" s="37">
        <v>5</v>
      </c>
      <c r="F37" s="37">
        <v>7</v>
      </c>
      <c r="G37" s="40">
        <f t="shared" ref="G37:G43" si="21">IF(F37&gt;0,(E37-F37)/F37,"--")</f>
        <v>-0.2857142857142857</v>
      </c>
      <c r="H37" s="37">
        <v>4</v>
      </c>
      <c r="I37" s="37">
        <v>6</v>
      </c>
      <c r="J37" s="40">
        <f t="shared" ref="J37:J43" si="22">IF(I37&gt;0,(H37-I37)/I37,"--")</f>
        <v>-0.33333333333333331</v>
      </c>
      <c r="K37" s="10">
        <v>4</v>
      </c>
      <c r="L37" s="10">
        <v>5</v>
      </c>
      <c r="M37" s="40">
        <f t="shared" ref="M37:M50" si="23">IF(L37&gt;0,(K37-L37)/L37,"--")</f>
        <v>-0.2</v>
      </c>
    </row>
    <row r="38" spans="1:13" x14ac:dyDescent="0.2">
      <c r="A38" s="3" t="s">
        <v>20</v>
      </c>
      <c r="B38" s="37">
        <v>4</v>
      </c>
      <c r="C38" s="37">
        <v>2</v>
      </c>
      <c r="D38" s="40">
        <f t="shared" si="20"/>
        <v>1</v>
      </c>
      <c r="E38" s="37">
        <v>2</v>
      </c>
      <c r="F38" s="37">
        <v>2</v>
      </c>
      <c r="G38" s="40">
        <f t="shared" si="21"/>
        <v>0</v>
      </c>
      <c r="H38" s="37">
        <v>2</v>
      </c>
      <c r="I38" s="37">
        <v>2</v>
      </c>
      <c r="J38" s="40">
        <f t="shared" si="22"/>
        <v>0</v>
      </c>
      <c r="K38" s="13">
        <v>1</v>
      </c>
      <c r="L38" s="13">
        <v>2</v>
      </c>
      <c r="M38" s="40">
        <f t="shared" si="23"/>
        <v>-0.5</v>
      </c>
    </row>
    <row r="39" spans="1:13" x14ac:dyDescent="0.2">
      <c r="A39" s="3" t="s">
        <v>21</v>
      </c>
      <c r="B39" s="37">
        <v>163</v>
      </c>
      <c r="C39" s="37">
        <v>166</v>
      </c>
      <c r="D39" s="40">
        <f t="shared" si="20"/>
        <v>-1.8072289156626505E-2</v>
      </c>
      <c r="E39" s="37">
        <v>90</v>
      </c>
      <c r="F39" s="37">
        <v>97</v>
      </c>
      <c r="G39" s="40">
        <f t="shared" si="21"/>
        <v>-7.2164948453608241E-2</v>
      </c>
      <c r="H39" s="37">
        <v>79</v>
      </c>
      <c r="I39" s="37">
        <v>84</v>
      </c>
      <c r="J39" s="40">
        <f t="shared" si="22"/>
        <v>-5.9523809523809521E-2</v>
      </c>
      <c r="K39" s="10">
        <v>65</v>
      </c>
      <c r="L39" s="10">
        <v>71</v>
      </c>
      <c r="M39" s="40">
        <f t="shared" si="23"/>
        <v>-8.4507042253521125E-2</v>
      </c>
    </row>
    <row r="40" spans="1:13" x14ac:dyDescent="0.2">
      <c r="A40" s="3" t="s">
        <v>22</v>
      </c>
      <c r="B40" s="37">
        <v>16</v>
      </c>
      <c r="C40" s="37">
        <v>15</v>
      </c>
      <c r="D40" s="40">
        <f t="shared" si="20"/>
        <v>6.6666666666666666E-2</v>
      </c>
      <c r="E40" s="37">
        <v>7</v>
      </c>
      <c r="F40" s="37">
        <v>10</v>
      </c>
      <c r="G40" s="40">
        <f t="shared" si="21"/>
        <v>-0.3</v>
      </c>
      <c r="H40" s="37">
        <v>5</v>
      </c>
      <c r="I40" s="37">
        <v>7</v>
      </c>
      <c r="J40" s="40">
        <f t="shared" si="22"/>
        <v>-0.2857142857142857</v>
      </c>
      <c r="K40" s="10">
        <v>5</v>
      </c>
      <c r="L40" s="10">
        <v>7</v>
      </c>
      <c r="M40" s="40">
        <f t="shared" si="23"/>
        <v>-0.2857142857142857</v>
      </c>
    </row>
    <row r="41" spans="1:13" x14ac:dyDescent="0.2">
      <c r="A41" s="3" t="s">
        <v>9</v>
      </c>
      <c r="B41" s="10">
        <v>33</v>
      </c>
      <c r="C41" s="10">
        <v>13</v>
      </c>
      <c r="D41" s="40">
        <f t="shared" si="20"/>
        <v>1.5384615384615385</v>
      </c>
      <c r="E41" s="10">
        <v>12</v>
      </c>
      <c r="F41" s="10">
        <v>6</v>
      </c>
      <c r="G41" s="40">
        <f t="shared" si="21"/>
        <v>1</v>
      </c>
      <c r="H41" s="10">
        <v>11</v>
      </c>
      <c r="I41" s="10">
        <v>6</v>
      </c>
      <c r="J41" s="40">
        <f t="shared" si="22"/>
        <v>0.83333333333333337</v>
      </c>
      <c r="K41" s="10">
        <v>9</v>
      </c>
      <c r="L41" s="10">
        <v>6</v>
      </c>
      <c r="M41" s="40">
        <f t="shared" si="23"/>
        <v>0.5</v>
      </c>
    </row>
    <row r="42" spans="1:13" x14ac:dyDescent="0.2">
      <c r="A42" s="3" t="s">
        <v>10</v>
      </c>
      <c r="B42" s="37">
        <v>41</v>
      </c>
      <c r="C42" s="37">
        <v>41</v>
      </c>
      <c r="D42" s="40">
        <f t="shared" si="20"/>
        <v>0</v>
      </c>
      <c r="E42" s="10">
        <v>20</v>
      </c>
      <c r="F42" s="10">
        <v>16</v>
      </c>
      <c r="G42" s="40">
        <f t="shared" si="21"/>
        <v>0.25</v>
      </c>
      <c r="H42" s="10">
        <v>15</v>
      </c>
      <c r="I42" s="10">
        <v>13</v>
      </c>
      <c r="J42" s="40">
        <f t="shared" si="22"/>
        <v>0.15384615384615385</v>
      </c>
      <c r="K42" s="10">
        <v>11</v>
      </c>
      <c r="L42" s="10">
        <v>11</v>
      </c>
      <c r="M42" s="40">
        <f t="shared" si="23"/>
        <v>0</v>
      </c>
    </row>
    <row r="43" spans="1:13" x14ac:dyDescent="0.2">
      <c r="A43" s="3" t="s">
        <v>24</v>
      </c>
      <c r="B43" s="37">
        <v>12</v>
      </c>
      <c r="C43" s="37">
        <v>14</v>
      </c>
      <c r="D43" s="40">
        <f t="shared" si="20"/>
        <v>-0.14285714285714285</v>
      </c>
      <c r="E43" s="10">
        <v>4</v>
      </c>
      <c r="F43" s="10">
        <v>8</v>
      </c>
      <c r="G43" s="40">
        <f t="shared" si="21"/>
        <v>-0.5</v>
      </c>
      <c r="H43" s="10">
        <v>4</v>
      </c>
      <c r="I43" s="10">
        <v>6</v>
      </c>
      <c r="J43" s="40">
        <f t="shared" si="22"/>
        <v>-0.33333333333333331</v>
      </c>
      <c r="K43" s="10">
        <v>3</v>
      </c>
      <c r="L43" s="10">
        <v>6</v>
      </c>
      <c r="M43" s="40">
        <f t="shared" si="23"/>
        <v>-0.5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183</v>
      </c>
      <c r="C45" s="37">
        <v>170</v>
      </c>
      <c r="D45" s="40">
        <f t="shared" ref="D45:D46" si="24">IF(C45&gt;0,(B45-C45)/C45,"--")</f>
        <v>7.6470588235294124E-2</v>
      </c>
      <c r="E45" s="10">
        <v>96</v>
      </c>
      <c r="F45" s="10">
        <v>102</v>
      </c>
      <c r="G45" s="40">
        <f t="shared" ref="G45:G46" si="25">IF(F45&gt;0,(E45-F45)/F45,"--")</f>
        <v>-5.8823529411764705E-2</v>
      </c>
      <c r="H45" s="10">
        <v>85</v>
      </c>
      <c r="I45" s="10">
        <v>81</v>
      </c>
      <c r="J45" s="40">
        <f t="shared" ref="J45:J46" si="26">IF(I45&gt;0,(H45-I45)/I45,"--")</f>
        <v>4.9382716049382713E-2</v>
      </c>
      <c r="K45" s="10">
        <v>69</v>
      </c>
      <c r="L45" s="10">
        <v>70</v>
      </c>
      <c r="M45" s="40">
        <f t="shared" si="23"/>
        <v>-1.4285714285714285E-2</v>
      </c>
    </row>
    <row r="46" spans="1:13" x14ac:dyDescent="0.2">
      <c r="A46" s="13" t="s">
        <v>11</v>
      </c>
      <c r="B46" s="37">
        <v>199</v>
      </c>
      <c r="C46" s="37">
        <v>167</v>
      </c>
      <c r="D46" s="40">
        <f t="shared" si="24"/>
        <v>0.19161676646706588</v>
      </c>
      <c r="E46" s="10">
        <v>90</v>
      </c>
      <c r="F46" s="10">
        <v>76</v>
      </c>
      <c r="G46" s="40">
        <f t="shared" si="25"/>
        <v>0.18421052631578946</v>
      </c>
      <c r="H46" s="10">
        <v>70</v>
      </c>
      <c r="I46" s="10">
        <v>71</v>
      </c>
      <c r="J46" s="40">
        <f t="shared" si="26"/>
        <v>-1.4084507042253521E-2</v>
      </c>
      <c r="K46" s="10">
        <v>60</v>
      </c>
      <c r="L46" s="10">
        <v>62</v>
      </c>
      <c r="M46" s="40">
        <f t="shared" si="23"/>
        <v>-3.2258064516129031E-2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317</v>
      </c>
      <c r="C48" s="31">
        <v>273</v>
      </c>
      <c r="D48" s="40">
        <f t="shared" ref="D48:D50" si="27">IF(C48&gt;0,(B48-C48)/C48,"--")</f>
        <v>0.16117216117216118</v>
      </c>
      <c r="E48" s="10">
        <v>160</v>
      </c>
      <c r="F48" s="10">
        <v>154</v>
      </c>
      <c r="G48" s="40">
        <f t="shared" ref="G48:G50" si="28">IF(F48&gt;0,(E48-F48)/F48,"--")</f>
        <v>3.896103896103896E-2</v>
      </c>
      <c r="H48" s="10">
        <v>134</v>
      </c>
      <c r="I48" s="10">
        <v>133</v>
      </c>
      <c r="J48" s="40">
        <f t="shared" ref="J48:J50" si="29">IF(I48&gt;0,(H48-I48)/I48,"--")</f>
        <v>7.5187969924812026E-3</v>
      </c>
      <c r="K48" s="10">
        <v>113</v>
      </c>
      <c r="L48" s="10">
        <v>118</v>
      </c>
      <c r="M48" s="40">
        <f t="shared" si="23"/>
        <v>-4.2372881355932202E-2</v>
      </c>
    </row>
    <row r="49" spans="1:13" x14ac:dyDescent="0.2">
      <c r="A49" s="13" t="s">
        <v>15</v>
      </c>
      <c r="B49" s="10">
        <v>24</v>
      </c>
      <c r="C49" s="10">
        <v>23</v>
      </c>
      <c r="D49" s="40">
        <f t="shared" si="27"/>
        <v>4.3478260869565216E-2</v>
      </c>
      <c r="E49" s="10">
        <v>6</v>
      </c>
      <c r="F49" s="10">
        <v>8</v>
      </c>
      <c r="G49" s="40">
        <f t="shared" si="28"/>
        <v>-0.25</v>
      </c>
      <c r="H49" s="10">
        <v>6</v>
      </c>
      <c r="I49" s="10">
        <v>6</v>
      </c>
      <c r="J49" s="40">
        <f t="shared" si="29"/>
        <v>0</v>
      </c>
      <c r="K49" s="10">
        <v>5</v>
      </c>
      <c r="L49" s="10">
        <v>3</v>
      </c>
      <c r="M49" s="40">
        <f t="shared" si="23"/>
        <v>0.66666666666666663</v>
      </c>
    </row>
    <row r="50" spans="1:13" x14ac:dyDescent="0.2">
      <c r="A50" s="13" t="s">
        <v>10</v>
      </c>
      <c r="B50" s="10">
        <v>41</v>
      </c>
      <c r="C50" s="10">
        <v>41</v>
      </c>
      <c r="D50" s="40">
        <f t="shared" si="27"/>
        <v>0</v>
      </c>
      <c r="E50" s="10">
        <v>20</v>
      </c>
      <c r="F50" s="10">
        <v>16</v>
      </c>
      <c r="G50" s="40">
        <f t="shared" si="28"/>
        <v>0.25</v>
      </c>
      <c r="H50" s="10">
        <v>15</v>
      </c>
      <c r="I50" s="10">
        <v>13</v>
      </c>
      <c r="J50" s="40">
        <f t="shared" si="29"/>
        <v>0.15384615384615385</v>
      </c>
      <c r="K50" s="10">
        <v>11</v>
      </c>
      <c r="L50" s="10">
        <v>11</v>
      </c>
      <c r="M50" s="40">
        <f t="shared" si="23"/>
        <v>0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2" t="s">
        <v>28</v>
      </c>
      <c r="B52" s="43"/>
      <c r="C52" s="43"/>
      <c r="D52" s="43"/>
      <c r="E52" s="43"/>
      <c r="F52" s="43"/>
      <c r="G52" s="43"/>
      <c r="H52" s="43"/>
      <c r="I52" s="43"/>
      <c r="J52" s="43"/>
    </row>
    <row r="53" spans="1:13" s="1" customFormat="1" x14ac:dyDescent="0.2">
      <c r="A53" s="44"/>
      <c r="B53" s="9" t="s">
        <v>45</v>
      </c>
      <c r="C53" s="9" t="s">
        <v>46</v>
      </c>
      <c r="D53" s="46"/>
      <c r="E53" s="9" t="s">
        <v>45</v>
      </c>
      <c r="F53" s="9" t="s">
        <v>46</v>
      </c>
      <c r="G53" s="47"/>
      <c r="H53" s="9" t="s">
        <v>45</v>
      </c>
      <c r="I53" s="9" t="s">
        <v>46</v>
      </c>
      <c r="J53" s="47"/>
      <c r="K53" s="9" t="s">
        <v>45</v>
      </c>
      <c r="L53" s="9" t="s">
        <v>46</v>
      </c>
      <c r="M53" s="47"/>
    </row>
    <row r="54" spans="1:13" s="5" customFormat="1" ht="38.25" x14ac:dyDescent="0.2">
      <c r="A54" s="48"/>
      <c r="B54" s="49" t="s">
        <v>29</v>
      </c>
      <c r="C54" s="49" t="s">
        <v>29</v>
      </c>
      <c r="D54" s="44" t="s">
        <v>2</v>
      </c>
      <c r="E54" s="49" t="s">
        <v>30</v>
      </c>
      <c r="F54" s="49" t="s">
        <v>30</v>
      </c>
      <c r="G54" s="44" t="s">
        <v>2</v>
      </c>
      <c r="H54" s="49" t="s">
        <v>31</v>
      </c>
      <c r="I54" s="49" t="s">
        <v>31</v>
      </c>
      <c r="J54" s="44" t="s">
        <v>2</v>
      </c>
      <c r="K54" s="50" t="s">
        <v>32</v>
      </c>
      <c r="L54" s="50" t="s">
        <v>32</v>
      </c>
      <c r="M54" s="3" t="s">
        <v>2</v>
      </c>
    </row>
    <row r="55" spans="1:13" s="5" customFormat="1" x14ac:dyDescent="0.2">
      <c r="A55" s="51" t="s">
        <v>6</v>
      </c>
      <c r="B55" s="52"/>
      <c r="C55" s="52"/>
      <c r="D55" s="52"/>
      <c r="E55" s="53"/>
      <c r="F55" s="52"/>
      <c r="G55" s="52"/>
      <c r="H55" s="53"/>
      <c r="I55" s="52"/>
      <c r="J55" s="52"/>
      <c r="K55" s="54"/>
      <c r="L55" s="54"/>
      <c r="M55" s="55"/>
    </row>
    <row r="56" spans="1:13" s="5" customFormat="1" x14ac:dyDescent="0.2">
      <c r="A56" s="3" t="s">
        <v>3</v>
      </c>
      <c r="B56" s="2">
        <v>442</v>
      </c>
      <c r="C56" s="2">
        <v>414</v>
      </c>
      <c r="D56" s="40">
        <f t="shared" ref="D56:D63" si="30">IF(C56&gt;0,(B56-C56)/C56,"--")</f>
        <v>6.7632850241545889E-2</v>
      </c>
      <c r="E56" s="2">
        <v>428</v>
      </c>
      <c r="F56" s="2">
        <v>400</v>
      </c>
      <c r="G56" s="40">
        <f t="shared" ref="G56:G63" si="31">IF(F56&gt;0,(E56-F56)/F56,"--")</f>
        <v>7.0000000000000007E-2</v>
      </c>
      <c r="H56" s="2">
        <v>440</v>
      </c>
      <c r="I56" s="2">
        <v>414</v>
      </c>
      <c r="J56" s="40">
        <f t="shared" ref="J56:J63" si="32">IF(I56&gt;0,(H56-I56)/I56,"--")</f>
        <v>6.280193236714976E-2</v>
      </c>
      <c r="K56" s="2">
        <v>51</v>
      </c>
      <c r="L56" s="2">
        <v>42</v>
      </c>
      <c r="M56" s="40">
        <f t="shared" ref="M56:M65" si="33">IF(L56&gt;0,(K56-L56)/L56,"--")</f>
        <v>0.21428571428571427</v>
      </c>
    </row>
    <row r="57" spans="1:13" s="5" customFormat="1" x14ac:dyDescent="0.2">
      <c r="A57" s="3" t="s">
        <v>33</v>
      </c>
      <c r="B57" s="2">
        <v>522</v>
      </c>
      <c r="C57" s="2">
        <v>529</v>
      </c>
      <c r="D57" s="40">
        <f t="shared" si="30"/>
        <v>-1.3232514177693762E-2</v>
      </c>
      <c r="E57" s="2">
        <v>494</v>
      </c>
      <c r="F57" s="2">
        <v>497</v>
      </c>
      <c r="G57" s="40">
        <f t="shared" si="31"/>
        <v>-6.0362173038229373E-3</v>
      </c>
      <c r="H57" s="2">
        <v>512</v>
      </c>
      <c r="I57" s="2">
        <v>527</v>
      </c>
      <c r="J57" s="40">
        <f t="shared" si="32"/>
        <v>-2.8462998102466792E-2</v>
      </c>
      <c r="K57" s="2">
        <v>57</v>
      </c>
      <c r="L57" s="2">
        <v>41</v>
      </c>
      <c r="M57" s="40">
        <f t="shared" si="33"/>
        <v>0.3902439024390244</v>
      </c>
    </row>
    <row r="58" spans="1:13" s="5" customFormat="1" x14ac:dyDescent="0.2">
      <c r="A58" s="3" t="s">
        <v>34</v>
      </c>
      <c r="B58" s="4">
        <v>1294</v>
      </c>
      <c r="C58" s="4">
        <v>1140</v>
      </c>
      <c r="D58" s="40">
        <f t="shared" si="30"/>
        <v>0.13508771929824562</v>
      </c>
      <c r="E58" s="4">
        <v>1208</v>
      </c>
      <c r="F58" s="2">
        <v>1055</v>
      </c>
      <c r="G58" s="40">
        <f t="shared" si="31"/>
        <v>0.14502369668246445</v>
      </c>
      <c r="H58" s="4">
        <v>1257</v>
      </c>
      <c r="I58" s="2">
        <v>1107</v>
      </c>
      <c r="J58" s="40">
        <f t="shared" si="32"/>
        <v>0.13550135501355012</v>
      </c>
      <c r="K58" s="2">
        <v>96</v>
      </c>
      <c r="L58" s="2">
        <v>94</v>
      </c>
      <c r="M58" s="40">
        <f t="shared" si="33"/>
        <v>2.1276595744680851E-2</v>
      </c>
    </row>
    <row r="59" spans="1:13" s="5" customFormat="1" x14ac:dyDescent="0.2">
      <c r="A59" s="3" t="s">
        <v>35</v>
      </c>
      <c r="B59" s="4">
        <v>1470</v>
      </c>
      <c r="C59" s="4">
        <v>1243</v>
      </c>
      <c r="D59" s="40">
        <f t="shared" si="30"/>
        <v>0.18262268704746581</v>
      </c>
      <c r="E59" s="4">
        <v>1470</v>
      </c>
      <c r="F59" s="4">
        <v>1242</v>
      </c>
      <c r="G59" s="40">
        <f t="shared" si="31"/>
        <v>0.18357487922705315</v>
      </c>
      <c r="H59" s="4">
        <v>1425</v>
      </c>
      <c r="I59" s="4">
        <v>1180</v>
      </c>
      <c r="J59" s="40">
        <f t="shared" si="32"/>
        <v>0.2076271186440678</v>
      </c>
      <c r="K59" s="2">
        <v>99</v>
      </c>
      <c r="L59" s="2">
        <v>63</v>
      </c>
      <c r="M59" s="40">
        <f t="shared" si="33"/>
        <v>0.5714285714285714</v>
      </c>
    </row>
    <row r="60" spans="1:13" s="5" customFormat="1" x14ac:dyDescent="0.2">
      <c r="A60" s="3" t="s">
        <v>36</v>
      </c>
      <c r="B60" s="2">
        <v>178</v>
      </c>
      <c r="C60" s="2">
        <v>144</v>
      </c>
      <c r="D60" s="40">
        <f t="shared" si="30"/>
        <v>0.2361111111111111</v>
      </c>
      <c r="E60" s="2">
        <v>146</v>
      </c>
      <c r="F60" s="2">
        <v>110</v>
      </c>
      <c r="G60" s="40">
        <f t="shared" si="31"/>
        <v>0.32727272727272727</v>
      </c>
      <c r="H60" s="2">
        <v>174</v>
      </c>
      <c r="I60" s="2">
        <v>140</v>
      </c>
      <c r="J60" s="40">
        <f t="shared" si="32"/>
        <v>0.24285714285714285</v>
      </c>
      <c r="K60" s="2">
        <v>4</v>
      </c>
      <c r="L60" s="2">
        <v>2</v>
      </c>
      <c r="M60" s="40">
        <f t="shared" si="33"/>
        <v>1</v>
      </c>
    </row>
    <row r="61" spans="1:13" s="5" customFormat="1" x14ac:dyDescent="0.2">
      <c r="A61" s="3" t="s">
        <v>37</v>
      </c>
      <c r="B61" s="2">
        <v>34</v>
      </c>
      <c r="C61" s="2">
        <v>36</v>
      </c>
      <c r="D61" s="40">
        <f t="shared" si="30"/>
        <v>-5.5555555555555552E-2</v>
      </c>
      <c r="E61" s="2">
        <v>13</v>
      </c>
      <c r="F61" s="2">
        <v>17</v>
      </c>
      <c r="G61" s="40">
        <f t="shared" si="31"/>
        <v>-0.23529411764705882</v>
      </c>
      <c r="H61" s="2">
        <v>26</v>
      </c>
      <c r="I61" s="2">
        <v>29</v>
      </c>
      <c r="J61" s="40">
        <f t="shared" si="32"/>
        <v>-0.10344827586206896</v>
      </c>
      <c r="K61" s="2"/>
      <c r="L61" s="2">
        <v>1</v>
      </c>
      <c r="M61" s="40">
        <f t="shared" si="33"/>
        <v>-1</v>
      </c>
    </row>
    <row r="62" spans="1:13" s="1" customFormat="1" x14ac:dyDescent="0.2">
      <c r="A62" s="3" t="s">
        <v>38</v>
      </c>
      <c r="B62" s="2">
        <v>33</v>
      </c>
      <c r="C62" s="2">
        <v>24</v>
      </c>
      <c r="D62" s="40">
        <f t="shared" si="30"/>
        <v>0.375</v>
      </c>
      <c r="E62" s="2">
        <v>30</v>
      </c>
      <c r="F62" s="2">
        <v>22</v>
      </c>
      <c r="G62" s="40">
        <f t="shared" si="31"/>
        <v>0.36363636363636365</v>
      </c>
      <c r="H62" s="2">
        <v>5</v>
      </c>
      <c r="I62" s="2">
        <v>2</v>
      </c>
      <c r="J62" s="40">
        <f t="shared" si="32"/>
        <v>1.5</v>
      </c>
      <c r="K62" s="2">
        <v>6</v>
      </c>
      <c r="L62" s="2">
        <v>3</v>
      </c>
      <c r="M62" s="40">
        <f t="shared" si="33"/>
        <v>1</v>
      </c>
    </row>
    <row r="63" spans="1:13" s="1" customFormat="1" x14ac:dyDescent="0.2">
      <c r="A63" s="3" t="s">
        <v>39</v>
      </c>
      <c r="B63" s="2">
        <v>449</v>
      </c>
      <c r="C63" s="2">
        <v>467</v>
      </c>
      <c r="D63" s="40">
        <f t="shared" si="30"/>
        <v>-3.8543897216274089E-2</v>
      </c>
      <c r="E63" s="2">
        <v>443</v>
      </c>
      <c r="F63" s="2">
        <v>441</v>
      </c>
      <c r="G63" s="40">
        <f t="shared" si="31"/>
        <v>4.5351473922902496E-3</v>
      </c>
      <c r="H63" s="2">
        <v>335</v>
      </c>
      <c r="I63" s="2">
        <v>387</v>
      </c>
      <c r="J63" s="40">
        <f t="shared" si="32"/>
        <v>-0.13436692506459949</v>
      </c>
      <c r="K63" s="2">
        <v>25</v>
      </c>
      <c r="L63" s="2">
        <v>21</v>
      </c>
      <c r="M63" s="40">
        <f t="shared" si="33"/>
        <v>0.19047619047619047</v>
      </c>
    </row>
    <row r="64" spans="1:13" s="5" customFormat="1" x14ac:dyDescent="0.2">
      <c r="A64" s="56"/>
      <c r="B64" s="52"/>
      <c r="C64" s="52"/>
      <c r="D64" s="52"/>
      <c r="E64" s="53"/>
      <c r="F64" s="52"/>
      <c r="G64" s="52"/>
      <c r="H64" s="53"/>
      <c r="I64" s="52"/>
      <c r="J64" s="52"/>
      <c r="K64" s="54"/>
      <c r="L64" s="54"/>
      <c r="M64" s="55"/>
    </row>
    <row r="65" spans="1:13" s="5" customFormat="1" x14ac:dyDescent="0.2">
      <c r="A65" s="57" t="s">
        <v>5</v>
      </c>
      <c r="B65" s="58">
        <f>SUM(B56:B63)</f>
        <v>4422</v>
      </c>
      <c r="C65" s="58">
        <f>SUM(C56:C63)</f>
        <v>3997</v>
      </c>
      <c r="D65" s="40">
        <f t="shared" ref="D65" si="34">IF(C65&gt;0,(B65-C65)/C65,"--")</f>
        <v>0.10632974731048286</v>
      </c>
      <c r="E65" s="58">
        <f>SUM(E56:E63)</f>
        <v>4232</v>
      </c>
      <c r="F65" s="58">
        <f>SUM(F56:F63)</f>
        <v>3784</v>
      </c>
      <c r="G65" s="40">
        <f t="shared" ref="G65" si="35">IF(F65&gt;0,(E65-F65)/F65,"--")</f>
        <v>0.11839323467230443</v>
      </c>
      <c r="H65" s="58">
        <f>SUM(H56:H63)</f>
        <v>4174</v>
      </c>
      <c r="I65" s="58">
        <f>SUM(I56:I63)</f>
        <v>3786</v>
      </c>
      <c r="J65" s="40">
        <f t="shared" ref="J65" si="36">IF(I65&gt;0,(H65-I65)/I65,"--")</f>
        <v>0.10248283148441627</v>
      </c>
      <c r="K65" s="48">
        <f>SUM(K56:K63)</f>
        <v>338</v>
      </c>
      <c r="L65" s="48">
        <f>SUM(L56:L63)</f>
        <v>267</v>
      </c>
      <c r="M65" s="40">
        <f t="shared" si="33"/>
        <v>0.26591760299625467</v>
      </c>
    </row>
    <row r="66" spans="1:13" s="5" customFormat="1" x14ac:dyDescent="0.2"/>
    <row r="67" spans="1:13" s="5" customFormat="1" x14ac:dyDescent="0.2">
      <c r="A67" s="44"/>
      <c r="B67" s="9" t="s">
        <v>45</v>
      </c>
      <c r="C67" s="9" t="s">
        <v>46</v>
      </c>
      <c r="D67" s="45"/>
      <c r="E67" s="1"/>
      <c r="F67" s="71"/>
      <c r="G67" s="72"/>
      <c r="H67" s="9" t="s">
        <v>45</v>
      </c>
      <c r="I67" s="9" t="s">
        <v>46</v>
      </c>
      <c r="J67" s="59" t="s">
        <v>2</v>
      </c>
      <c r="K67" s="1"/>
      <c r="L67" s="1"/>
      <c r="M67" s="1"/>
    </row>
    <row r="68" spans="1:13" s="5" customFormat="1" ht="25.5" x14ac:dyDescent="0.2">
      <c r="A68" s="48"/>
      <c r="B68" s="49" t="s">
        <v>29</v>
      </c>
      <c r="C68" s="49" t="s">
        <v>29</v>
      </c>
      <c r="D68" s="44" t="s">
        <v>2</v>
      </c>
      <c r="F68" s="68" t="s">
        <v>40</v>
      </c>
      <c r="G68" s="69"/>
      <c r="H68" s="4">
        <f>B65</f>
        <v>4422</v>
      </c>
      <c r="I68" s="4">
        <f>C65</f>
        <v>3997</v>
      </c>
      <c r="J68" s="40">
        <f t="shared" ref="J68:J71" si="37">IF(I68&gt;0,(H68-I68)/I68,"--")</f>
        <v>0.10632974731048286</v>
      </c>
    </row>
    <row r="69" spans="1:13" s="5" customFormat="1" x14ac:dyDescent="0.2">
      <c r="A69" s="51" t="s">
        <v>7</v>
      </c>
      <c r="B69" s="52"/>
      <c r="C69" s="52"/>
      <c r="D69" s="60"/>
      <c r="F69" s="68" t="s">
        <v>41</v>
      </c>
      <c r="G69" s="69"/>
      <c r="H69" s="4">
        <v>3811.1572000000001</v>
      </c>
      <c r="I69" s="4">
        <v>3399.2918</v>
      </c>
      <c r="J69" s="40">
        <f t="shared" si="37"/>
        <v>0.1211621197097584</v>
      </c>
    </row>
    <row r="70" spans="1:13" s="5" customFormat="1" x14ac:dyDescent="0.2">
      <c r="A70" s="2" t="s">
        <v>19</v>
      </c>
      <c r="B70" s="61">
        <v>23</v>
      </c>
      <c r="C70" s="61">
        <v>27</v>
      </c>
      <c r="D70" s="67">
        <f>IF(C70&gt;0,(B70 - C70)/C70,"--")</f>
        <v>-0.14814814814814814</v>
      </c>
      <c r="F70" s="68" t="s">
        <v>42</v>
      </c>
      <c r="G70" s="69"/>
      <c r="H70" s="4">
        <v>166.36110000000008</v>
      </c>
      <c r="I70" s="4">
        <v>153.35910000000013</v>
      </c>
      <c r="J70" s="40">
        <f t="shared" si="37"/>
        <v>8.4781405211689045E-2</v>
      </c>
    </row>
    <row r="71" spans="1:13" s="5" customFormat="1" x14ac:dyDescent="0.2">
      <c r="A71" s="2" t="s">
        <v>8</v>
      </c>
      <c r="B71" s="4">
        <v>1024</v>
      </c>
      <c r="C71" s="4">
        <v>919</v>
      </c>
      <c r="D71" s="67">
        <f>IF(C71&gt;0,(B71 - C71)/C71,"--")</f>
        <v>0.11425462459194777</v>
      </c>
      <c r="F71" s="68" t="s">
        <v>43</v>
      </c>
      <c r="G71" s="69"/>
      <c r="H71" s="4">
        <v>3977.5183000000002</v>
      </c>
      <c r="I71" s="4">
        <v>3552.6509000000001</v>
      </c>
      <c r="J71" s="40">
        <f t="shared" si="37"/>
        <v>0.11959165478375601</v>
      </c>
    </row>
    <row r="72" spans="1:13" s="5" customFormat="1" x14ac:dyDescent="0.2">
      <c r="A72" s="2" t="s">
        <v>26</v>
      </c>
      <c r="B72" s="4">
        <v>221</v>
      </c>
      <c r="C72" s="4">
        <v>160</v>
      </c>
      <c r="D72" s="67">
        <f t="shared" ref="D72:D78" si="38">IF(C72&gt;0,(B72 - C72)/C72,"--")</f>
        <v>0.38124999999999998</v>
      </c>
    </row>
    <row r="73" spans="1:13" s="5" customFormat="1" x14ac:dyDescent="0.2">
      <c r="A73" s="3" t="s">
        <v>20</v>
      </c>
      <c r="B73" s="62">
        <v>36</v>
      </c>
      <c r="C73" s="62">
        <v>23</v>
      </c>
      <c r="D73" s="67">
        <f t="shared" si="38"/>
        <v>0.56521739130434778</v>
      </c>
    </row>
    <row r="74" spans="1:13" s="5" customFormat="1" x14ac:dyDescent="0.2">
      <c r="A74" s="3" t="s">
        <v>21</v>
      </c>
      <c r="B74" s="4">
        <v>2137</v>
      </c>
      <c r="C74" s="4">
        <v>2021</v>
      </c>
      <c r="D74" s="67">
        <f t="shared" si="38"/>
        <v>5.7397328055418112E-2</v>
      </c>
    </row>
    <row r="75" spans="1:13" s="5" customFormat="1" x14ac:dyDescent="0.2">
      <c r="A75" s="3" t="s">
        <v>22</v>
      </c>
      <c r="B75" s="4">
        <v>226</v>
      </c>
      <c r="C75" s="4">
        <v>185</v>
      </c>
      <c r="D75" s="67">
        <f t="shared" si="38"/>
        <v>0.22162162162162163</v>
      </c>
    </row>
    <row r="76" spans="1:13" s="5" customFormat="1" x14ac:dyDescent="0.2">
      <c r="A76" s="3" t="s">
        <v>9</v>
      </c>
      <c r="B76" s="4">
        <v>340</v>
      </c>
      <c r="C76" s="4">
        <v>286</v>
      </c>
      <c r="D76" s="67">
        <f t="shared" si="38"/>
        <v>0.1888111888111888</v>
      </c>
    </row>
    <row r="77" spans="1:13" s="5" customFormat="1" x14ac:dyDescent="0.2">
      <c r="A77" s="3" t="s">
        <v>10</v>
      </c>
      <c r="B77" s="4">
        <v>338</v>
      </c>
      <c r="C77" s="4">
        <v>267</v>
      </c>
      <c r="D77" s="67">
        <f t="shared" si="38"/>
        <v>0.26591760299625467</v>
      </c>
    </row>
    <row r="78" spans="1:13" s="5" customFormat="1" x14ac:dyDescent="0.2">
      <c r="A78" s="3" t="s">
        <v>24</v>
      </c>
      <c r="B78" s="4">
        <v>77</v>
      </c>
      <c r="C78" s="4">
        <v>109</v>
      </c>
      <c r="D78" s="67">
        <f t="shared" si="38"/>
        <v>-0.29357798165137616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2145</v>
      </c>
      <c r="C80" s="4">
        <v>1960</v>
      </c>
      <c r="D80" s="40">
        <f t="shared" ref="D80:D81" si="39">IF(C80&gt;0,(B80-C80)/C80,"--")</f>
        <v>9.438775510204081E-2</v>
      </c>
    </row>
    <row r="81" spans="1:11" s="1" customFormat="1" x14ac:dyDescent="0.2">
      <c r="A81" s="3" t="s">
        <v>12</v>
      </c>
      <c r="B81" s="4">
        <v>2277</v>
      </c>
      <c r="C81" s="4">
        <v>2037</v>
      </c>
      <c r="D81" s="40">
        <f t="shared" si="39"/>
        <v>0.11782032400589101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1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4005</v>
      </c>
      <c r="C83" s="4">
        <v>3665</v>
      </c>
      <c r="D83" s="40">
        <f t="shared" ref="D83:D85" si="40">IF(C83&gt;0,(B83-C83)/C83,"--")</f>
        <v>9.2769440654843105E-2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79</v>
      </c>
      <c r="C84" s="4">
        <v>65</v>
      </c>
      <c r="D84" s="40">
        <f t="shared" si="40"/>
        <v>0.2153846153846154</v>
      </c>
    </row>
    <row r="85" spans="1:11" s="5" customFormat="1" x14ac:dyDescent="0.2">
      <c r="A85" s="3" t="s">
        <v>10</v>
      </c>
      <c r="B85" s="4">
        <v>338</v>
      </c>
      <c r="C85" s="4">
        <v>267</v>
      </c>
      <c r="D85" s="40">
        <f t="shared" si="40"/>
        <v>0.26591760299625467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phoneticPr fontId="0" type="noConversion"/>
  <pageMargins left="0.25" right="0.25" top="0.59791666666666665" bottom="0.75" header="0.3" footer="0.3"/>
  <pageSetup scale="80" fitToHeight="0" orientation="landscape" r:id="rId1"/>
  <headerFooter differentFirst="1" alignWithMargins="0">
    <oddHeader>&amp;C&amp;"Arial,Bold"&amp;14Spring 2014 UW Bothell ICORA Enrollment Report</oddHeader>
    <firstHeader>&amp;C&amp;"Arial,Bold"&amp;14Spring 2014 UW Bothell ICORA Admissions Report (Census Day Numbers)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view="pageLayout" zoomScaleNormal="100" workbookViewId="0">
      <selection activeCell="E87" sqref="E87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46</v>
      </c>
      <c r="D2" s="9"/>
      <c r="E2" s="9" t="s">
        <v>45</v>
      </c>
      <c r="F2" s="9" t="s">
        <v>46</v>
      </c>
      <c r="G2" s="9"/>
      <c r="H2" s="9" t="s">
        <v>45</v>
      </c>
      <c r="I2" s="9" t="s">
        <v>46</v>
      </c>
      <c r="J2" s="10"/>
      <c r="K2" s="9" t="s">
        <v>45</v>
      </c>
      <c r="L2" s="9" t="s">
        <v>46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16</v>
      </c>
      <c r="C5" s="4">
        <v>18</v>
      </c>
      <c r="D5" s="40">
        <f t="shared" ref="D5:D8" si="0">IF(C5&gt;0,(B5-C5)/C5,"--")</f>
        <v>-0.1111111111111111</v>
      </c>
      <c r="E5" s="10">
        <v>16</v>
      </c>
      <c r="F5" s="10">
        <v>17</v>
      </c>
      <c r="G5" s="40">
        <f t="shared" ref="G5:G6" si="1">IF(F5&gt;0,(E5-F5)/F5,"--")</f>
        <v>-5.8823529411764705E-2</v>
      </c>
      <c r="H5" s="10">
        <v>16</v>
      </c>
      <c r="I5" s="10">
        <v>16</v>
      </c>
      <c r="J5" s="40">
        <f t="shared" ref="J5:J6" si="2">IF(I5&gt;0,(H5-I5)/I5,"--")</f>
        <v>0</v>
      </c>
      <c r="K5" s="10">
        <v>16</v>
      </c>
      <c r="L5" s="10">
        <v>16</v>
      </c>
      <c r="M5" s="40">
        <f t="shared" ref="M5:M8" si="3">IF(L5&gt;0,(K5-L5)/L5,"--")</f>
        <v>0</v>
      </c>
    </row>
    <row r="6" spans="1:13" x14ac:dyDescent="0.2">
      <c r="A6" s="10" t="s">
        <v>4</v>
      </c>
      <c r="B6" s="4">
        <v>105</v>
      </c>
      <c r="C6" s="4">
        <v>96</v>
      </c>
      <c r="D6" s="40">
        <f t="shared" si="0"/>
        <v>9.375E-2</v>
      </c>
      <c r="E6" s="10">
        <v>58</v>
      </c>
      <c r="F6" s="10">
        <v>56</v>
      </c>
      <c r="G6" s="40">
        <f t="shared" si="1"/>
        <v>3.5714285714285712E-2</v>
      </c>
      <c r="H6" s="10">
        <v>56</v>
      </c>
      <c r="I6" s="10">
        <v>56</v>
      </c>
      <c r="J6" s="40">
        <f t="shared" si="2"/>
        <v>0</v>
      </c>
      <c r="K6" s="10">
        <v>54</v>
      </c>
      <c r="L6" s="10">
        <v>54</v>
      </c>
      <c r="M6" s="40">
        <f t="shared" si="3"/>
        <v>0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121</v>
      </c>
      <c r="C8" s="21">
        <f>SUM(C5:C6)</f>
        <v>114</v>
      </c>
      <c r="D8" s="40">
        <f t="shared" si="0"/>
        <v>6.1403508771929821E-2</v>
      </c>
      <c r="E8" s="21">
        <f t="shared" ref="E8:F8" si="4">SUM(E5:E6)</f>
        <v>74</v>
      </c>
      <c r="F8" s="21">
        <f t="shared" si="4"/>
        <v>73</v>
      </c>
      <c r="G8" s="40">
        <f t="shared" ref="G8" si="5">IF(F8&gt;0,(E8-F8)/F8,"--")</f>
        <v>1.3698630136986301E-2</v>
      </c>
      <c r="H8" s="21">
        <f t="shared" ref="H8:I8" si="6">SUM(H5:H6)</f>
        <v>72</v>
      </c>
      <c r="I8" s="21">
        <f t="shared" si="6"/>
        <v>72</v>
      </c>
      <c r="J8" s="40">
        <f t="shared" ref="J8" si="7">IF(I8&gt;0,(H8-I8)/I8,"--")</f>
        <v>0</v>
      </c>
      <c r="K8" s="10">
        <f>IF(ISNUMBER(K5),SUM(K5:K6),K6)</f>
        <v>70</v>
      </c>
      <c r="L8" s="10">
        <f>IF(ISNUMBER(L5),SUM(L5:L6),L6)</f>
        <v>70</v>
      </c>
      <c r="M8" s="40">
        <f t="shared" si="3"/>
        <v>0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45</v>
      </c>
      <c r="C11" s="9" t="s">
        <v>46</v>
      </c>
      <c r="D11" s="9"/>
      <c r="E11" s="9" t="s">
        <v>45</v>
      </c>
      <c r="F11" s="9" t="s">
        <v>46</v>
      </c>
      <c r="G11" s="9"/>
      <c r="H11" s="9" t="s">
        <v>45</v>
      </c>
      <c r="I11" s="9" t="s">
        <v>46</v>
      </c>
      <c r="J11" s="10"/>
      <c r="K11" s="9" t="s">
        <v>45</v>
      </c>
      <c r="L11" s="9" t="s">
        <v>46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/>
      <c r="C14" s="37"/>
      <c r="D14" s="40" t="str">
        <f>IF(C14&gt;0,(B14-C14)/C14,"--")</f>
        <v>--</v>
      </c>
      <c r="E14" s="37"/>
      <c r="F14" s="37"/>
      <c r="G14" s="40" t="str">
        <f>IF(F14&gt;0,(E14-F14)/F14,"--")</f>
        <v>--</v>
      </c>
      <c r="H14" s="37"/>
      <c r="I14" s="37"/>
      <c r="J14" s="40" t="str">
        <f>IF(I14&gt;0,(H14-I14)/I14,"--")</f>
        <v>--</v>
      </c>
      <c r="K14" s="10"/>
      <c r="L14" s="10"/>
      <c r="M14" s="40" t="str">
        <f>IF(L14&gt;0,(K14-L14)/L14,"--")</f>
        <v>--</v>
      </c>
    </row>
    <row r="15" spans="1:13" x14ac:dyDescent="0.2">
      <c r="A15" s="2" t="s">
        <v>8</v>
      </c>
      <c r="B15" s="37">
        <v>6</v>
      </c>
      <c r="C15" s="37">
        <v>4</v>
      </c>
      <c r="D15" s="40">
        <f>IF(C15&gt;0,(B15-C15)/C15,"--")</f>
        <v>0.5</v>
      </c>
      <c r="E15" s="37">
        <v>6</v>
      </c>
      <c r="F15" s="37">
        <v>4</v>
      </c>
      <c r="G15" s="40">
        <f>IF(F15&gt;0,(E15-F15)/F15,"--")</f>
        <v>0.5</v>
      </c>
      <c r="H15" s="37">
        <v>6</v>
      </c>
      <c r="I15" s="37">
        <v>3</v>
      </c>
      <c r="J15" s="40">
        <f>IF(I15&gt;0,(H15-I15)/I15,"--")</f>
        <v>1</v>
      </c>
      <c r="K15" s="10">
        <v>6</v>
      </c>
      <c r="L15" s="10">
        <v>3</v>
      </c>
      <c r="M15" s="40">
        <f>IF(L15&gt;0,(K15-L15)/L15,"--")</f>
        <v>1</v>
      </c>
    </row>
    <row r="16" spans="1:13" x14ac:dyDescent="0.2">
      <c r="A16" s="2" t="s">
        <v>26</v>
      </c>
      <c r="B16" s="37">
        <v>1</v>
      </c>
      <c r="C16" s="37"/>
      <c r="D16" s="40" t="str">
        <f t="shared" ref="D16:D22" si="8">IF(C16&gt;0,(B16-C16)/C16,"--")</f>
        <v>--</v>
      </c>
      <c r="E16" s="37">
        <v>1</v>
      </c>
      <c r="F16" s="37"/>
      <c r="G16" s="40" t="str">
        <f t="shared" ref="G16:G22" si="9">IF(F16&gt;0,(E16-F16)/F16,"--")</f>
        <v>--</v>
      </c>
      <c r="H16" s="37">
        <v>1</v>
      </c>
      <c r="I16" s="37"/>
      <c r="J16" s="40" t="str">
        <f t="shared" ref="J16:J22" si="10">IF(I16&gt;0,(H16-I16)/I16,"--")</f>
        <v>--</v>
      </c>
      <c r="K16" s="10">
        <v>1</v>
      </c>
      <c r="L16" s="10"/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7"/>
      <c r="C17" s="37"/>
      <c r="D17" s="40" t="str">
        <f t="shared" si="8"/>
        <v>--</v>
      </c>
      <c r="E17" s="37"/>
      <c r="F17" s="37"/>
      <c r="G17" s="40" t="str">
        <f t="shared" si="9"/>
        <v>--</v>
      </c>
      <c r="H17" s="37"/>
      <c r="I17" s="37"/>
      <c r="J17" s="40" t="str">
        <f t="shared" si="10"/>
        <v>--</v>
      </c>
      <c r="K17" s="10"/>
      <c r="L17" s="13"/>
      <c r="M17" s="40" t="str">
        <f t="shared" si="11"/>
        <v>--</v>
      </c>
    </row>
    <row r="18" spans="1:13" x14ac:dyDescent="0.2">
      <c r="A18" s="3" t="s">
        <v>21</v>
      </c>
      <c r="B18" s="37">
        <v>7</v>
      </c>
      <c r="C18" s="37">
        <v>6</v>
      </c>
      <c r="D18" s="40">
        <f t="shared" si="8"/>
        <v>0.16666666666666666</v>
      </c>
      <c r="E18" s="37">
        <v>7</v>
      </c>
      <c r="F18" s="37">
        <v>5</v>
      </c>
      <c r="G18" s="40">
        <f t="shared" si="9"/>
        <v>0.4</v>
      </c>
      <c r="H18" s="37">
        <v>7</v>
      </c>
      <c r="I18" s="37">
        <v>5</v>
      </c>
      <c r="J18" s="40">
        <f t="shared" si="10"/>
        <v>0.4</v>
      </c>
      <c r="K18" s="10">
        <v>7</v>
      </c>
      <c r="L18" s="10">
        <v>5</v>
      </c>
      <c r="M18" s="40">
        <f t="shared" si="11"/>
        <v>0.4</v>
      </c>
    </row>
    <row r="19" spans="1:13" x14ac:dyDescent="0.2">
      <c r="A19" s="3" t="s">
        <v>22</v>
      </c>
      <c r="B19" s="37">
        <v>1</v>
      </c>
      <c r="C19" s="37"/>
      <c r="D19" s="40" t="str">
        <f t="shared" si="8"/>
        <v>--</v>
      </c>
      <c r="E19" s="37">
        <v>1</v>
      </c>
      <c r="F19" s="37"/>
      <c r="G19" s="40" t="str">
        <f t="shared" si="9"/>
        <v>--</v>
      </c>
      <c r="H19" s="37">
        <v>1</v>
      </c>
      <c r="I19" s="37"/>
      <c r="J19" s="40" t="str">
        <f t="shared" si="10"/>
        <v>--</v>
      </c>
      <c r="K19" s="10">
        <v>1</v>
      </c>
      <c r="L19" s="10"/>
      <c r="M19" s="40" t="str">
        <f t="shared" si="11"/>
        <v>--</v>
      </c>
    </row>
    <row r="20" spans="1:13" x14ac:dyDescent="0.2">
      <c r="A20" s="3" t="s">
        <v>9</v>
      </c>
      <c r="B20" s="10">
        <v>1</v>
      </c>
      <c r="C20" s="10">
        <v>1</v>
      </c>
      <c r="D20" s="40">
        <f t="shared" si="8"/>
        <v>0</v>
      </c>
      <c r="E20" s="10">
        <v>1</v>
      </c>
      <c r="F20" s="10">
        <v>1</v>
      </c>
      <c r="G20" s="40">
        <f t="shared" si="9"/>
        <v>0</v>
      </c>
      <c r="H20" s="10">
        <v>1</v>
      </c>
      <c r="I20" s="10">
        <v>1</v>
      </c>
      <c r="J20" s="40">
        <f t="shared" si="10"/>
        <v>0</v>
      </c>
      <c r="K20" s="10">
        <v>1</v>
      </c>
      <c r="L20" s="10">
        <v>1</v>
      </c>
      <c r="M20" s="40">
        <f t="shared" si="11"/>
        <v>0</v>
      </c>
    </row>
    <row r="21" spans="1:13" x14ac:dyDescent="0.2">
      <c r="A21" s="3" t="s">
        <v>10</v>
      </c>
      <c r="B21" s="37"/>
      <c r="C21" s="37"/>
      <c r="D21" s="40" t="str">
        <f t="shared" si="8"/>
        <v>--</v>
      </c>
      <c r="E21" s="37"/>
      <c r="F21" s="37"/>
      <c r="G21" s="40" t="str">
        <f t="shared" si="9"/>
        <v>--</v>
      </c>
      <c r="H21" s="37"/>
      <c r="I21" s="37"/>
      <c r="J21" s="40" t="str">
        <f t="shared" si="10"/>
        <v>--</v>
      </c>
      <c r="K21" s="10"/>
      <c r="L21" s="10"/>
      <c r="M21" s="40" t="str">
        <f t="shared" si="11"/>
        <v>--</v>
      </c>
    </row>
    <row r="22" spans="1:13" x14ac:dyDescent="0.2">
      <c r="A22" s="3" t="s">
        <v>24</v>
      </c>
      <c r="B22" s="37"/>
      <c r="C22" s="37">
        <v>7</v>
      </c>
      <c r="D22" s="40">
        <f t="shared" si="8"/>
        <v>-1</v>
      </c>
      <c r="E22" s="37"/>
      <c r="F22" s="37">
        <v>7</v>
      </c>
      <c r="G22" s="40">
        <f t="shared" si="9"/>
        <v>-1</v>
      </c>
      <c r="H22" s="37"/>
      <c r="I22" s="37">
        <v>7</v>
      </c>
      <c r="J22" s="40">
        <f t="shared" si="10"/>
        <v>-1</v>
      </c>
      <c r="K22" s="10"/>
      <c r="L22" s="10">
        <v>7</v>
      </c>
      <c r="M22" s="40">
        <f t="shared" si="11"/>
        <v>-1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6</v>
      </c>
      <c r="C24" s="31">
        <v>10</v>
      </c>
      <c r="D24" s="40">
        <f t="shared" ref="D24:D25" si="12">IF(C24&gt;0,(B24-C24)/C24,"--")</f>
        <v>-0.4</v>
      </c>
      <c r="E24" s="10">
        <v>6</v>
      </c>
      <c r="F24" s="10">
        <v>10</v>
      </c>
      <c r="G24" s="40">
        <f t="shared" ref="G24:G25" si="13">IF(F24&gt;0,(E24-F24)/F24,"--")</f>
        <v>-0.4</v>
      </c>
      <c r="H24" s="10">
        <v>6</v>
      </c>
      <c r="I24" s="10">
        <v>10</v>
      </c>
      <c r="J24" s="40">
        <f t="shared" ref="J24:J25" si="14">IF(I24&gt;0,(H24-I24)/I24,"--")</f>
        <v>-0.4</v>
      </c>
      <c r="K24" s="10">
        <v>6</v>
      </c>
      <c r="L24" s="10">
        <v>10</v>
      </c>
      <c r="M24" s="40">
        <f t="shared" ref="M24:M25" si="15">IF(L24&gt;0,(K24-L24)/L24,"--")</f>
        <v>-0.4</v>
      </c>
    </row>
    <row r="25" spans="1:13" x14ac:dyDescent="0.2">
      <c r="A25" s="13" t="s">
        <v>11</v>
      </c>
      <c r="B25" s="31">
        <v>10</v>
      </c>
      <c r="C25" s="31">
        <v>8</v>
      </c>
      <c r="D25" s="40">
        <f t="shared" si="12"/>
        <v>0.25</v>
      </c>
      <c r="E25" s="10">
        <v>10</v>
      </c>
      <c r="F25" s="10">
        <v>7</v>
      </c>
      <c r="G25" s="40">
        <f t="shared" si="13"/>
        <v>0.42857142857142855</v>
      </c>
      <c r="H25" s="10">
        <v>10</v>
      </c>
      <c r="I25" s="10">
        <v>6</v>
      </c>
      <c r="J25" s="40">
        <f t="shared" si="14"/>
        <v>0.66666666666666663</v>
      </c>
      <c r="K25" s="10">
        <v>10</v>
      </c>
      <c r="L25" s="10">
        <v>6</v>
      </c>
      <c r="M25" s="40">
        <f t="shared" si="15"/>
        <v>0.66666666666666663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14</v>
      </c>
      <c r="C27" s="31">
        <v>16</v>
      </c>
      <c r="D27" s="40">
        <f t="shared" ref="D27:D29" si="16">IF(C27&gt;0,(B27-C27)/C27,"--")</f>
        <v>-0.125</v>
      </c>
      <c r="E27" s="31">
        <v>14</v>
      </c>
      <c r="F27" s="31">
        <v>16</v>
      </c>
      <c r="G27" s="40">
        <f t="shared" ref="G27:G29" si="17">IF(F27&gt;0,(E27-F27)/F27,"--")</f>
        <v>-0.125</v>
      </c>
      <c r="H27" s="10">
        <v>14</v>
      </c>
      <c r="I27" s="10">
        <v>15</v>
      </c>
      <c r="J27" s="40">
        <f t="shared" ref="J27:J29" si="18">IF(I27&gt;0,(H27-I27)/I27,"--")</f>
        <v>-6.6666666666666666E-2</v>
      </c>
      <c r="K27" s="10">
        <v>14</v>
      </c>
      <c r="L27" s="10">
        <v>15</v>
      </c>
      <c r="M27" s="40">
        <f t="shared" ref="M27:M29" si="19">IF(L27&gt;0,(K27-L27)/L27,"--")</f>
        <v>-6.6666666666666666E-2</v>
      </c>
    </row>
    <row r="28" spans="1:13" x14ac:dyDescent="0.2">
      <c r="A28" s="13" t="s">
        <v>15</v>
      </c>
      <c r="B28" s="10">
        <v>2</v>
      </c>
      <c r="C28" s="10">
        <v>2</v>
      </c>
      <c r="D28" s="40">
        <f t="shared" si="16"/>
        <v>0</v>
      </c>
      <c r="E28" s="10">
        <v>2</v>
      </c>
      <c r="F28" s="10">
        <v>1</v>
      </c>
      <c r="G28" s="40">
        <f t="shared" si="17"/>
        <v>1</v>
      </c>
      <c r="H28" s="10">
        <v>2</v>
      </c>
      <c r="I28" s="10">
        <v>1</v>
      </c>
      <c r="J28" s="40">
        <f t="shared" si="18"/>
        <v>1</v>
      </c>
      <c r="K28" s="10">
        <v>2</v>
      </c>
      <c r="L28" s="10">
        <v>1</v>
      </c>
      <c r="M28" s="40">
        <f t="shared" si="19"/>
        <v>1</v>
      </c>
    </row>
    <row r="29" spans="1:13" x14ac:dyDescent="0.2">
      <c r="A29" s="13" t="s">
        <v>10</v>
      </c>
      <c r="B29" s="10"/>
      <c r="C29" s="10"/>
      <c r="D29" s="40" t="str">
        <f t="shared" si="16"/>
        <v>--</v>
      </c>
      <c r="E29" s="10"/>
      <c r="F29" s="10"/>
      <c r="G29" s="40" t="str">
        <f t="shared" si="17"/>
        <v>--</v>
      </c>
      <c r="H29" s="10"/>
      <c r="I29" s="10"/>
      <c r="J29" s="40" t="str">
        <f t="shared" si="18"/>
        <v>--</v>
      </c>
      <c r="K29" s="10"/>
      <c r="L29" s="10"/>
      <c r="M29" s="40" t="str">
        <f t="shared" si="19"/>
        <v>--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45</v>
      </c>
      <c r="C32" s="9" t="s">
        <v>46</v>
      </c>
      <c r="D32" s="9"/>
      <c r="E32" s="9" t="s">
        <v>45</v>
      </c>
      <c r="F32" s="9" t="s">
        <v>46</v>
      </c>
      <c r="G32" s="9"/>
      <c r="H32" s="9" t="s">
        <v>45</v>
      </c>
      <c r="I32" s="9" t="s">
        <v>46</v>
      </c>
      <c r="J32" s="10"/>
      <c r="K32" s="9" t="s">
        <v>45</v>
      </c>
      <c r="L32" s="9" t="s">
        <v>46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/>
      <c r="C35" s="37"/>
      <c r="D35" s="40" t="str">
        <f>IF(C35&gt;0,(B35-C35)/C35,"--")</f>
        <v>--</v>
      </c>
      <c r="E35" s="37"/>
      <c r="F35" s="37"/>
      <c r="G35" s="40" t="str">
        <f>IF(F35&gt;0,(E35-F35)/F35,"--")</f>
        <v>--</v>
      </c>
      <c r="H35" s="37"/>
      <c r="I35" s="37"/>
      <c r="J35" s="40" t="str">
        <f>IF(I35&gt;0,(H35-I35)/I35,"--")</f>
        <v>--</v>
      </c>
      <c r="K35" s="10"/>
      <c r="L35" s="10"/>
      <c r="M35" s="40" t="str">
        <f>IF(L35&gt;0,(K35-L35)/L35,"--")</f>
        <v>--</v>
      </c>
    </row>
    <row r="36" spans="1:13" x14ac:dyDescent="0.2">
      <c r="A36" s="2" t="s">
        <v>8</v>
      </c>
      <c r="B36" s="37">
        <v>17</v>
      </c>
      <c r="C36" s="37">
        <v>14</v>
      </c>
      <c r="D36" s="40">
        <f>IF(C36&gt;0,(B36-C36)/C36,"--")</f>
        <v>0.21428571428571427</v>
      </c>
      <c r="E36" s="37">
        <v>7</v>
      </c>
      <c r="F36" s="37">
        <v>4</v>
      </c>
      <c r="G36" s="40">
        <f>IF(F36&gt;0,(E36-F36)/F36,"--")</f>
        <v>0.75</v>
      </c>
      <c r="H36" s="37">
        <v>7</v>
      </c>
      <c r="I36" s="37">
        <v>4</v>
      </c>
      <c r="J36" s="40">
        <f>IF(I36&gt;0,(H36-I36)/I36,"--")</f>
        <v>0.75</v>
      </c>
      <c r="K36" s="10">
        <v>6</v>
      </c>
      <c r="L36" s="10">
        <v>4</v>
      </c>
      <c r="M36" s="40">
        <f>IF(L36&gt;0,(K36-L36)/L36,"--")</f>
        <v>0.5</v>
      </c>
    </row>
    <row r="37" spans="1:13" x14ac:dyDescent="0.2">
      <c r="A37" s="2" t="s">
        <v>26</v>
      </c>
      <c r="B37" s="37">
        <v>9</v>
      </c>
      <c r="C37" s="37">
        <v>6</v>
      </c>
      <c r="D37" s="40">
        <f t="shared" ref="D37:D43" si="20">IF(C37&gt;0,(B37-C37)/C37,"--")</f>
        <v>0.5</v>
      </c>
      <c r="E37" s="37">
        <v>6</v>
      </c>
      <c r="F37" s="37">
        <v>4</v>
      </c>
      <c r="G37" s="40">
        <f t="shared" ref="G37:G43" si="21">IF(F37&gt;0,(E37-F37)/F37,"--")</f>
        <v>0.5</v>
      </c>
      <c r="H37" s="37">
        <v>6</v>
      </c>
      <c r="I37" s="37">
        <v>4</v>
      </c>
      <c r="J37" s="40">
        <f t="shared" ref="J37:J43" si="22">IF(I37&gt;0,(H37-I37)/I37,"--")</f>
        <v>0.5</v>
      </c>
      <c r="K37" s="10">
        <v>6</v>
      </c>
      <c r="L37" s="10">
        <v>4</v>
      </c>
      <c r="M37" s="40">
        <f t="shared" ref="M37:M50" si="23">IF(L37&gt;0,(K37-L37)/L37,"--")</f>
        <v>0.5</v>
      </c>
    </row>
    <row r="38" spans="1:13" x14ac:dyDescent="0.2">
      <c r="A38" s="3" t="s">
        <v>20</v>
      </c>
      <c r="B38" s="37">
        <v>1</v>
      </c>
      <c r="C38" s="37"/>
      <c r="D38" s="40" t="str">
        <f t="shared" si="20"/>
        <v>--</v>
      </c>
      <c r="E38" s="37">
        <v>0</v>
      </c>
      <c r="F38" s="37"/>
      <c r="G38" s="40" t="str">
        <f t="shared" si="21"/>
        <v>--</v>
      </c>
      <c r="H38" s="37">
        <v>0</v>
      </c>
      <c r="I38" s="37"/>
      <c r="J38" s="40" t="str">
        <f t="shared" si="22"/>
        <v>--</v>
      </c>
      <c r="K38" s="13">
        <v>0</v>
      </c>
      <c r="L38" s="13"/>
      <c r="M38" s="40" t="str">
        <f t="shared" si="23"/>
        <v>--</v>
      </c>
    </row>
    <row r="39" spans="1:13" x14ac:dyDescent="0.2">
      <c r="A39" s="3" t="s">
        <v>21</v>
      </c>
      <c r="B39" s="37">
        <v>39</v>
      </c>
      <c r="C39" s="37">
        <v>41</v>
      </c>
      <c r="D39" s="40">
        <f t="shared" si="20"/>
        <v>-4.878048780487805E-2</v>
      </c>
      <c r="E39" s="37">
        <v>18</v>
      </c>
      <c r="F39" s="37">
        <v>23</v>
      </c>
      <c r="G39" s="40">
        <f t="shared" si="21"/>
        <v>-0.21739130434782608</v>
      </c>
      <c r="H39" s="37">
        <v>18</v>
      </c>
      <c r="I39" s="37">
        <v>23</v>
      </c>
      <c r="J39" s="40">
        <f t="shared" si="22"/>
        <v>-0.21739130434782608</v>
      </c>
      <c r="K39" s="10">
        <v>18</v>
      </c>
      <c r="L39" s="10">
        <v>22</v>
      </c>
      <c r="M39" s="40">
        <f t="shared" si="23"/>
        <v>-0.18181818181818182</v>
      </c>
    </row>
    <row r="40" spans="1:13" x14ac:dyDescent="0.2">
      <c r="A40" s="3" t="s">
        <v>22</v>
      </c>
      <c r="B40" s="37">
        <v>4</v>
      </c>
      <c r="C40" s="37">
        <v>8</v>
      </c>
      <c r="D40" s="40">
        <f t="shared" si="20"/>
        <v>-0.5</v>
      </c>
      <c r="E40" s="37">
        <v>4</v>
      </c>
      <c r="F40" s="37">
        <v>5</v>
      </c>
      <c r="G40" s="40">
        <f t="shared" si="21"/>
        <v>-0.2</v>
      </c>
      <c r="H40" s="37">
        <v>4</v>
      </c>
      <c r="I40" s="37">
        <v>5</v>
      </c>
      <c r="J40" s="40">
        <f t="shared" si="22"/>
        <v>-0.2</v>
      </c>
      <c r="K40" s="10">
        <v>4</v>
      </c>
      <c r="L40" s="10">
        <v>5</v>
      </c>
      <c r="M40" s="40">
        <f t="shared" si="23"/>
        <v>-0.2</v>
      </c>
    </row>
    <row r="41" spans="1:13" x14ac:dyDescent="0.2">
      <c r="A41" s="3" t="s">
        <v>9</v>
      </c>
      <c r="B41" s="10">
        <v>7</v>
      </c>
      <c r="C41" s="10">
        <v>5</v>
      </c>
      <c r="D41" s="40">
        <f t="shared" si="20"/>
        <v>0.4</v>
      </c>
      <c r="E41" s="10">
        <v>3</v>
      </c>
      <c r="F41" s="10">
        <v>3</v>
      </c>
      <c r="G41" s="40">
        <f t="shared" si="21"/>
        <v>0</v>
      </c>
      <c r="H41" s="10">
        <v>3</v>
      </c>
      <c r="I41" s="10">
        <v>3</v>
      </c>
      <c r="J41" s="40">
        <f t="shared" si="22"/>
        <v>0</v>
      </c>
      <c r="K41" s="10">
        <v>3</v>
      </c>
      <c r="L41" s="10">
        <v>2</v>
      </c>
      <c r="M41" s="40">
        <f t="shared" si="23"/>
        <v>0.5</v>
      </c>
    </row>
    <row r="42" spans="1:13" x14ac:dyDescent="0.2">
      <c r="A42" s="3" t="s">
        <v>10</v>
      </c>
      <c r="B42" s="37">
        <v>23</v>
      </c>
      <c r="C42" s="37">
        <v>16</v>
      </c>
      <c r="D42" s="40">
        <f t="shared" si="20"/>
        <v>0.4375</v>
      </c>
      <c r="E42" s="10">
        <v>18</v>
      </c>
      <c r="F42" s="10">
        <v>14</v>
      </c>
      <c r="G42" s="40">
        <f t="shared" si="21"/>
        <v>0.2857142857142857</v>
      </c>
      <c r="H42" s="10">
        <v>16</v>
      </c>
      <c r="I42" s="10">
        <v>14</v>
      </c>
      <c r="J42" s="40">
        <f t="shared" si="22"/>
        <v>0.14285714285714285</v>
      </c>
      <c r="K42" s="10">
        <v>15</v>
      </c>
      <c r="L42" s="10">
        <v>14</v>
      </c>
      <c r="M42" s="40">
        <f t="shared" si="23"/>
        <v>7.1428571428571425E-2</v>
      </c>
    </row>
    <row r="43" spans="1:13" x14ac:dyDescent="0.2">
      <c r="A43" s="3" t="s">
        <v>24</v>
      </c>
      <c r="B43" s="37">
        <v>5</v>
      </c>
      <c r="C43" s="37">
        <v>6</v>
      </c>
      <c r="D43" s="40">
        <f t="shared" si="20"/>
        <v>-0.16666666666666666</v>
      </c>
      <c r="E43" s="10">
        <v>2</v>
      </c>
      <c r="F43" s="10">
        <v>3</v>
      </c>
      <c r="G43" s="40">
        <f t="shared" si="21"/>
        <v>-0.33333333333333331</v>
      </c>
      <c r="H43" s="10">
        <v>2</v>
      </c>
      <c r="I43" s="10">
        <v>3</v>
      </c>
      <c r="J43" s="40">
        <f t="shared" si="22"/>
        <v>-0.33333333333333331</v>
      </c>
      <c r="K43" s="10">
        <v>2</v>
      </c>
      <c r="L43" s="10">
        <v>3</v>
      </c>
      <c r="M43" s="40">
        <f t="shared" si="23"/>
        <v>-0.33333333333333331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36</v>
      </c>
      <c r="C45" s="37">
        <v>27</v>
      </c>
      <c r="D45" s="40">
        <f t="shared" ref="D45:D46" si="24">IF(C45&gt;0,(B45-C45)/C45,"--")</f>
        <v>0.33333333333333331</v>
      </c>
      <c r="E45" s="10">
        <v>22</v>
      </c>
      <c r="F45" s="10">
        <v>20</v>
      </c>
      <c r="G45" s="40">
        <f t="shared" ref="G45:G46" si="25">IF(F45&gt;0,(E45-F45)/F45,"--")</f>
        <v>0.1</v>
      </c>
      <c r="H45" s="10">
        <v>21</v>
      </c>
      <c r="I45" s="10">
        <v>20</v>
      </c>
      <c r="J45" s="40">
        <f t="shared" ref="J45:J46" si="26">IF(I45&gt;0,(H45-I45)/I45,"--")</f>
        <v>0.05</v>
      </c>
      <c r="K45" s="10">
        <v>21</v>
      </c>
      <c r="L45" s="10">
        <v>19</v>
      </c>
      <c r="M45" s="40">
        <f t="shared" si="23"/>
        <v>0.10526315789473684</v>
      </c>
    </row>
    <row r="46" spans="1:13" x14ac:dyDescent="0.2">
      <c r="A46" s="13" t="s">
        <v>11</v>
      </c>
      <c r="B46" s="37">
        <v>69</v>
      </c>
      <c r="C46" s="37">
        <v>69</v>
      </c>
      <c r="D46" s="40">
        <f t="shared" si="24"/>
        <v>0</v>
      </c>
      <c r="E46" s="10">
        <v>36</v>
      </c>
      <c r="F46" s="10">
        <v>36</v>
      </c>
      <c r="G46" s="40">
        <f t="shared" si="25"/>
        <v>0</v>
      </c>
      <c r="H46" s="10">
        <v>35</v>
      </c>
      <c r="I46" s="10">
        <v>36</v>
      </c>
      <c r="J46" s="40">
        <f t="shared" si="26"/>
        <v>-2.7777777777777776E-2</v>
      </c>
      <c r="K46" s="10">
        <v>33</v>
      </c>
      <c r="L46" s="10">
        <v>35</v>
      </c>
      <c r="M46" s="40">
        <f t="shared" si="23"/>
        <v>-5.7142857142857141E-2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63</v>
      </c>
      <c r="C48" s="31">
        <v>63</v>
      </c>
      <c r="D48" s="40">
        <f t="shared" ref="D48:D50" si="27">IF(C48&gt;0,(B48-C48)/C48,"--")</f>
        <v>0</v>
      </c>
      <c r="E48" s="10">
        <v>35</v>
      </c>
      <c r="F48" s="10">
        <v>37</v>
      </c>
      <c r="G48" s="40">
        <f t="shared" ref="G48:G50" si="28">IF(F48&gt;0,(E48-F48)/F48,"--")</f>
        <v>-5.4054054054054057E-2</v>
      </c>
      <c r="H48" s="10">
        <v>35</v>
      </c>
      <c r="I48" s="10">
        <v>37</v>
      </c>
      <c r="J48" s="40">
        <f t="shared" ref="J48:J50" si="29">IF(I48&gt;0,(H48-I48)/I48,"--")</f>
        <v>-5.4054054054054057E-2</v>
      </c>
      <c r="K48" s="10">
        <v>34</v>
      </c>
      <c r="L48" s="10">
        <v>35</v>
      </c>
      <c r="M48" s="40">
        <f t="shared" si="23"/>
        <v>-2.8571428571428571E-2</v>
      </c>
    </row>
    <row r="49" spans="1:13" x14ac:dyDescent="0.2">
      <c r="A49" s="13" t="s">
        <v>15</v>
      </c>
      <c r="B49" s="10">
        <v>19</v>
      </c>
      <c r="C49" s="10">
        <v>17</v>
      </c>
      <c r="D49" s="40">
        <f t="shared" si="27"/>
        <v>0.11764705882352941</v>
      </c>
      <c r="E49" s="10">
        <v>5</v>
      </c>
      <c r="F49" s="10">
        <v>5</v>
      </c>
      <c r="G49" s="40">
        <f t="shared" si="28"/>
        <v>0</v>
      </c>
      <c r="H49" s="10">
        <v>5</v>
      </c>
      <c r="I49" s="10">
        <v>5</v>
      </c>
      <c r="J49" s="40">
        <f t="shared" si="29"/>
        <v>0</v>
      </c>
      <c r="K49" s="10">
        <v>5</v>
      </c>
      <c r="L49" s="10">
        <v>5</v>
      </c>
      <c r="M49" s="40">
        <f t="shared" si="23"/>
        <v>0</v>
      </c>
    </row>
    <row r="50" spans="1:13" x14ac:dyDescent="0.2">
      <c r="A50" s="13" t="s">
        <v>10</v>
      </c>
      <c r="B50" s="10">
        <v>23</v>
      </c>
      <c r="C50" s="10">
        <v>16</v>
      </c>
      <c r="D50" s="40">
        <f t="shared" si="27"/>
        <v>0.4375</v>
      </c>
      <c r="E50" s="10">
        <v>18</v>
      </c>
      <c r="F50" s="10">
        <v>14</v>
      </c>
      <c r="G50" s="40">
        <f t="shared" si="28"/>
        <v>0.2857142857142857</v>
      </c>
      <c r="H50" s="10">
        <v>16</v>
      </c>
      <c r="I50" s="10">
        <v>14</v>
      </c>
      <c r="J50" s="40">
        <f t="shared" si="29"/>
        <v>0.14285714285714285</v>
      </c>
      <c r="K50" s="10">
        <v>15</v>
      </c>
      <c r="L50" s="10">
        <v>14</v>
      </c>
      <c r="M50" s="40">
        <f t="shared" si="23"/>
        <v>7.1428571428571425E-2</v>
      </c>
    </row>
    <row r="51" spans="1:13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3" spans="1:13" s="1" customFormat="1" x14ac:dyDescent="0.2">
      <c r="A53" s="42" t="s">
        <v>28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3" s="1" customFormat="1" x14ac:dyDescent="0.2">
      <c r="A54" s="44"/>
      <c r="B54" s="9" t="s">
        <v>45</v>
      </c>
      <c r="C54" s="9" t="s">
        <v>46</v>
      </c>
      <c r="D54" s="46"/>
      <c r="E54" s="9" t="s">
        <v>45</v>
      </c>
      <c r="F54" s="9" t="s">
        <v>46</v>
      </c>
      <c r="G54" s="47"/>
      <c r="H54" s="9" t="s">
        <v>45</v>
      </c>
      <c r="I54" s="9" t="s">
        <v>46</v>
      </c>
      <c r="J54" s="47"/>
      <c r="K54" s="9" t="s">
        <v>45</v>
      </c>
      <c r="L54" s="9" t="s">
        <v>46</v>
      </c>
      <c r="M54" s="47"/>
    </row>
    <row r="55" spans="1:13" s="5" customFormat="1" ht="38.25" x14ac:dyDescent="0.2">
      <c r="A55" s="48"/>
      <c r="B55" s="49" t="s">
        <v>29</v>
      </c>
      <c r="C55" s="49" t="s">
        <v>29</v>
      </c>
      <c r="D55" s="44" t="s">
        <v>2</v>
      </c>
      <c r="E55" s="49" t="s">
        <v>30</v>
      </c>
      <c r="F55" s="49" t="s">
        <v>30</v>
      </c>
      <c r="G55" s="44" t="s">
        <v>2</v>
      </c>
      <c r="H55" s="49" t="s">
        <v>31</v>
      </c>
      <c r="I55" s="49" t="s">
        <v>31</v>
      </c>
      <c r="J55" s="44" t="s">
        <v>2</v>
      </c>
      <c r="K55" s="50" t="s">
        <v>32</v>
      </c>
      <c r="L55" s="50" t="s">
        <v>32</v>
      </c>
      <c r="M55" s="3" t="s">
        <v>2</v>
      </c>
    </row>
    <row r="56" spans="1:13" s="5" customFormat="1" x14ac:dyDescent="0.2">
      <c r="A56" s="51" t="s">
        <v>6</v>
      </c>
      <c r="B56" s="52"/>
      <c r="C56" s="52"/>
      <c r="D56" s="52"/>
      <c r="E56" s="53"/>
      <c r="F56" s="52"/>
      <c r="G56" s="52"/>
      <c r="H56" s="53"/>
      <c r="I56" s="52"/>
      <c r="J56" s="52"/>
      <c r="K56" s="54"/>
      <c r="L56" s="54"/>
      <c r="M56" s="55"/>
    </row>
    <row r="57" spans="1:13" s="5" customFormat="1" x14ac:dyDescent="0.2">
      <c r="A57" s="3" t="s">
        <v>3</v>
      </c>
      <c r="B57" s="39">
        <v>2987</v>
      </c>
      <c r="C57" s="39">
        <v>3236</v>
      </c>
      <c r="D57" s="40">
        <f t="shared" ref="D57:D67" si="30">IF(C57&gt;0,(B57-C57)/C57,"--")</f>
        <v>-7.6946847960445E-2</v>
      </c>
      <c r="E57" s="39">
        <v>2967</v>
      </c>
      <c r="F57" s="39">
        <v>3214</v>
      </c>
      <c r="G57" s="40">
        <f t="shared" ref="G57:G65" si="31">IF(F57&gt;0,(E57-F57)/F57,"--")</f>
        <v>-7.6851275668948352E-2</v>
      </c>
      <c r="H57" s="39">
        <v>2963</v>
      </c>
      <c r="I57" s="39">
        <v>3210</v>
      </c>
      <c r="J57" s="40">
        <f t="shared" ref="J57:J65" si="32">IF(I57&gt;0,(H57-I57)/I57,"--")</f>
        <v>-7.6947040498442365E-2</v>
      </c>
      <c r="K57" s="39">
        <v>666</v>
      </c>
      <c r="L57" s="39">
        <v>729</v>
      </c>
      <c r="M57" s="40">
        <f t="shared" ref="M57:M65" si="33">IF(L57&gt;0,(K57-L57)/L57,"--")</f>
        <v>-8.6419753086419748E-2</v>
      </c>
    </row>
    <row r="58" spans="1:13" s="5" customFormat="1" x14ac:dyDescent="0.2">
      <c r="A58" s="3" t="s">
        <v>33</v>
      </c>
      <c r="B58" s="39">
        <v>5629</v>
      </c>
      <c r="C58" s="39">
        <v>5282</v>
      </c>
      <c r="D58" s="40">
        <f t="shared" si="30"/>
        <v>6.5694812570995839E-2</v>
      </c>
      <c r="E58" s="39">
        <v>5625</v>
      </c>
      <c r="F58" s="39">
        <v>5271</v>
      </c>
      <c r="G58" s="40">
        <f t="shared" si="31"/>
        <v>6.7159931701764375E-2</v>
      </c>
      <c r="H58" s="39">
        <v>5567</v>
      </c>
      <c r="I58" s="39">
        <v>5214</v>
      </c>
      <c r="J58" s="40">
        <f t="shared" si="32"/>
        <v>6.7702339854238583E-2</v>
      </c>
      <c r="K58" s="39">
        <v>873</v>
      </c>
      <c r="L58" s="39">
        <v>844</v>
      </c>
      <c r="M58" s="40">
        <f t="shared" si="33"/>
        <v>3.4360189573459717E-2</v>
      </c>
    </row>
    <row r="59" spans="1:13" s="5" customFormat="1" x14ac:dyDescent="0.2">
      <c r="A59" s="3" t="s">
        <v>34</v>
      </c>
      <c r="B59" s="39">
        <v>7598</v>
      </c>
      <c r="C59" s="39">
        <v>7395</v>
      </c>
      <c r="D59" s="40">
        <f t="shared" si="30"/>
        <v>2.7450980392156862E-2</v>
      </c>
      <c r="E59" s="39">
        <v>7542</v>
      </c>
      <c r="F59" s="39">
        <v>7343</v>
      </c>
      <c r="G59" s="40">
        <f t="shared" si="31"/>
        <v>2.710064006536838E-2</v>
      </c>
      <c r="H59" s="39">
        <v>7287</v>
      </c>
      <c r="I59" s="39">
        <v>7033</v>
      </c>
      <c r="J59" s="40">
        <f t="shared" si="32"/>
        <v>3.6115455708801363E-2</v>
      </c>
      <c r="K59" s="39">
        <v>1131</v>
      </c>
      <c r="L59" s="39">
        <v>913</v>
      </c>
      <c r="M59" s="40">
        <f t="shared" si="33"/>
        <v>0.23877327491785322</v>
      </c>
    </row>
    <row r="60" spans="1:13" s="5" customFormat="1" x14ac:dyDescent="0.2">
      <c r="A60" s="3" t="s">
        <v>35</v>
      </c>
      <c r="B60" s="39">
        <v>10387</v>
      </c>
      <c r="C60" s="39">
        <v>10355</v>
      </c>
      <c r="D60" s="40">
        <f t="shared" si="30"/>
        <v>3.0902945436986962E-3</v>
      </c>
      <c r="E60" s="39">
        <v>10386</v>
      </c>
      <c r="F60" s="39">
        <v>10354</v>
      </c>
      <c r="G60" s="40">
        <f t="shared" si="31"/>
        <v>3.0905930075333203E-3</v>
      </c>
      <c r="H60" s="39">
        <v>9980</v>
      </c>
      <c r="I60" s="39">
        <v>9901</v>
      </c>
      <c r="J60" s="40">
        <f t="shared" si="32"/>
        <v>7.9789920210079791E-3</v>
      </c>
      <c r="K60" s="39">
        <v>1067</v>
      </c>
      <c r="L60" s="39">
        <v>782</v>
      </c>
      <c r="M60" s="40">
        <f t="shared" si="33"/>
        <v>0.36445012787723785</v>
      </c>
    </row>
    <row r="61" spans="1:13" s="5" customFormat="1" x14ac:dyDescent="0.2">
      <c r="A61" s="3" t="s">
        <v>36</v>
      </c>
      <c r="B61" s="39">
        <v>263</v>
      </c>
      <c r="C61" s="39">
        <v>264</v>
      </c>
      <c r="D61" s="40">
        <f t="shared" si="30"/>
        <v>-3.787878787878788E-3</v>
      </c>
      <c r="E61" s="39">
        <v>256</v>
      </c>
      <c r="F61" s="39">
        <v>258</v>
      </c>
      <c r="G61" s="40">
        <f t="shared" si="31"/>
        <v>-7.7519379844961239E-3</v>
      </c>
      <c r="H61" s="39">
        <v>150</v>
      </c>
      <c r="I61" s="39">
        <v>157</v>
      </c>
      <c r="J61" s="40">
        <f t="shared" si="32"/>
        <v>-4.4585987261146494E-2</v>
      </c>
      <c r="K61" s="39">
        <v>7</v>
      </c>
      <c r="L61" s="39">
        <v>5</v>
      </c>
      <c r="M61" s="40">
        <f t="shared" si="33"/>
        <v>0.4</v>
      </c>
    </row>
    <row r="62" spans="1:13" s="5" customFormat="1" x14ac:dyDescent="0.2">
      <c r="A62" s="3" t="s">
        <v>37</v>
      </c>
      <c r="B62" s="39">
        <v>1062</v>
      </c>
      <c r="C62" s="39">
        <v>1075</v>
      </c>
      <c r="D62" s="40">
        <f t="shared" si="30"/>
        <v>-1.2093023255813953E-2</v>
      </c>
      <c r="E62" s="39">
        <v>837</v>
      </c>
      <c r="F62" s="39">
        <v>865</v>
      </c>
      <c r="G62" s="40">
        <f t="shared" si="31"/>
        <v>-3.236994219653179E-2</v>
      </c>
      <c r="H62" s="39">
        <v>6</v>
      </c>
      <c r="I62" s="39">
        <v>5</v>
      </c>
      <c r="J62" s="40">
        <f t="shared" si="32"/>
        <v>0.2</v>
      </c>
      <c r="K62" s="39">
        <v>6</v>
      </c>
      <c r="L62" s="39">
        <v>12</v>
      </c>
      <c r="M62" s="40">
        <f t="shared" si="33"/>
        <v>-0.5</v>
      </c>
    </row>
    <row r="63" spans="1:13" s="1" customFormat="1" x14ac:dyDescent="0.2">
      <c r="A63" s="3" t="s">
        <v>38</v>
      </c>
      <c r="B63" s="39">
        <v>205</v>
      </c>
      <c r="C63" s="39">
        <v>256</v>
      </c>
      <c r="D63" s="40">
        <f t="shared" si="30"/>
        <v>-0.19921875</v>
      </c>
      <c r="E63" s="39">
        <v>176</v>
      </c>
      <c r="F63" s="39">
        <v>191</v>
      </c>
      <c r="G63" s="40">
        <f t="shared" si="31"/>
        <v>-7.8534031413612565E-2</v>
      </c>
      <c r="H63" s="39">
        <v>1</v>
      </c>
      <c r="I63" s="39">
        <v>1</v>
      </c>
      <c r="J63" s="40">
        <f t="shared" si="32"/>
        <v>0</v>
      </c>
      <c r="K63" s="39">
        <v>12</v>
      </c>
      <c r="L63" s="39">
        <v>23</v>
      </c>
      <c r="M63" s="40">
        <f t="shared" si="33"/>
        <v>-0.47826086956521741</v>
      </c>
    </row>
    <row r="64" spans="1:13" s="1" customFormat="1" x14ac:dyDescent="0.2">
      <c r="A64" s="3" t="s">
        <v>39</v>
      </c>
      <c r="B64" s="39">
        <v>10730</v>
      </c>
      <c r="C64" s="39">
        <v>10432</v>
      </c>
      <c r="D64" s="40">
        <f t="shared" si="30"/>
        <v>2.85659509202454E-2</v>
      </c>
      <c r="E64" s="39">
        <v>10615</v>
      </c>
      <c r="F64" s="39">
        <v>10301</v>
      </c>
      <c r="G64" s="40">
        <f t="shared" si="31"/>
        <v>3.0482477429375789E-2</v>
      </c>
      <c r="H64" s="39">
        <v>6778</v>
      </c>
      <c r="I64" s="39">
        <v>6687</v>
      </c>
      <c r="J64" s="40">
        <f t="shared" si="32"/>
        <v>1.36084940930163E-2</v>
      </c>
      <c r="K64" s="39">
        <v>1996</v>
      </c>
      <c r="L64" s="39">
        <v>1770</v>
      </c>
      <c r="M64" s="40">
        <f t="shared" si="33"/>
        <v>0.12768361581920903</v>
      </c>
    </row>
    <row r="65" spans="1:13" s="1" customFormat="1" x14ac:dyDescent="0.2">
      <c r="A65" s="66" t="s">
        <v>44</v>
      </c>
      <c r="B65" s="39">
        <v>1929</v>
      </c>
      <c r="C65" s="39">
        <v>1927</v>
      </c>
      <c r="D65" s="40">
        <f t="shared" si="30"/>
        <v>1.0378827192527244E-3</v>
      </c>
      <c r="E65" s="39">
        <v>1924</v>
      </c>
      <c r="F65" s="39">
        <v>1921</v>
      </c>
      <c r="G65" s="40">
        <f t="shared" si="31"/>
        <v>1.5616866215512754E-3</v>
      </c>
      <c r="H65" s="39">
        <v>1751</v>
      </c>
      <c r="I65" s="39">
        <v>1782</v>
      </c>
      <c r="J65" s="40">
        <f t="shared" si="32"/>
        <v>-1.739618406285073E-2</v>
      </c>
      <c r="K65" s="39">
        <v>20</v>
      </c>
      <c r="L65" s="39">
        <v>17</v>
      </c>
      <c r="M65" s="40">
        <f t="shared" si="33"/>
        <v>0.17647058823529413</v>
      </c>
    </row>
    <row r="66" spans="1:13" s="5" customFormat="1" x14ac:dyDescent="0.2">
      <c r="A66" s="56"/>
      <c r="B66" s="52"/>
      <c r="C66" s="52"/>
      <c r="D66" s="52"/>
      <c r="E66" s="53"/>
      <c r="F66" s="52"/>
      <c r="G66" s="52"/>
      <c r="H66" s="53"/>
      <c r="I66" s="52"/>
      <c r="J66" s="52"/>
      <c r="K66" s="54"/>
      <c r="L66" s="54"/>
      <c r="M66" s="55"/>
    </row>
    <row r="67" spans="1:13" s="5" customFormat="1" x14ac:dyDescent="0.2">
      <c r="A67" s="57" t="s">
        <v>5</v>
      </c>
      <c r="B67" s="58">
        <f>SUM(B57:B65)</f>
        <v>40790</v>
      </c>
      <c r="C67" s="58">
        <f>SUM(C57:C65)</f>
        <v>40222</v>
      </c>
      <c r="D67" s="40">
        <f t="shared" si="30"/>
        <v>1.4121624981353487E-2</v>
      </c>
      <c r="E67" s="58">
        <f>SUM(E57:E65)</f>
        <v>40328</v>
      </c>
      <c r="F67" s="58">
        <f>SUM(F57:F65)</f>
        <v>39718</v>
      </c>
      <c r="G67" s="40">
        <f t="shared" ref="G67" si="34">IF(F67&gt;0,(E67-F67)/F67,"--")</f>
        <v>1.5358275844705171E-2</v>
      </c>
      <c r="H67" s="58">
        <f>SUM(H57:H65)</f>
        <v>34483</v>
      </c>
      <c r="I67" s="58">
        <f>SUM(I57:I65)</f>
        <v>33990</v>
      </c>
      <c r="J67" s="40">
        <f t="shared" ref="J67" si="35">IF(I67&gt;0,(H67-I67)/I67,"--")</f>
        <v>1.450426596057664E-2</v>
      </c>
      <c r="K67" s="58">
        <f>SUM(K57:K65)</f>
        <v>5778</v>
      </c>
      <c r="L67" s="58">
        <f>SUM(L57:L65)</f>
        <v>5095</v>
      </c>
      <c r="M67" s="40">
        <f t="shared" ref="M67" si="36">IF(L67&gt;0,(K67-L67)/L67,"--")</f>
        <v>0.1340529931305201</v>
      </c>
    </row>
    <row r="68" spans="1:13" s="5" customFormat="1" x14ac:dyDescent="0.2"/>
    <row r="69" spans="1:13" s="5" customFormat="1" x14ac:dyDescent="0.2">
      <c r="A69" s="44"/>
      <c r="B69" s="9" t="s">
        <v>45</v>
      </c>
      <c r="C69" s="9" t="s">
        <v>46</v>
      </c>
      <c r="D69" s="45"/>
      <c r="E69" s="1"/>
      <c r="F69" s="71"/>
      <c r="G69" s="72"/>
      <c r="H69" s="9" t="s">
        <v>45</v>
      </c>
      <c r="I69" s="9" t="s">
        <v>46</v>
      </c>
      <c r="J69" s="59" t="s">
        <v>2</v>
      </c>
      <c r="K69" s="1"/>
      <c r="L69" s="1"/>
      <c r="M69" s="1"/>
    </row>
    <row r="70" spans="1:13" s="5" customFormat="1" ht="25.5" x14ac:dyDescent="0.2">
      <c r="A70" s="48"/>
      <c r="B70" s="49" t="s">
        <v>29</v>
      </c>
      <c r="C70" s="49" t="s">
        <v>29</v>
      </c>
      <c r="D70" s="44" t="s">
        <v>2</v>
      </c>
      <c r="F70" s="68" t="s">
        <v>40</v>
      </c>
      <c r="G70" s="69"/>
      <c r="H70" s="4">
        <f>B67</f>
        <v>40790</v>
      </c>
      <c r="I70" s="4">
        <f>C67</f>
        <v>40222</v>
      </c>
      <c r="J70" s="40">
        <f t="shared" ref="J70:J73" si="37">IF(I70&gt;0,(H70-I70)/I70,"--")</f>
        <v>1.4121624981353487E-2</v>
      </c>
    </row>
    <row r="71" spans="1:13" s="5" customFormat="1" x14ac:dyDescent="0.2">
      <c r="A71" s="51" t="s">
        <v>7</v>
      </c>
      <c r="B71" s="52"/>
      <c r="C71" s="52"/>
      <c r="D71" s="60"/>
      <c r="F71" s="68" t="s">
        <v>41</v>
      </c>
      <c r="G71" s="69"/>
      <c r="H71" s="4">
        <v>35208.049299999999</v>
      </c>
      <c r="I71" s="4">
        <v>34662.268600000003</v>
      </c>
      <c r="J71" s="40">
        <f t="shared" si="37"/>
        <v>1.5745671649431383E-2</v>
      </c>
    </row>
    <row r="72" spans="1:13" s="5" customFormat="1" x14ac:dyDescent="0.2">
      <c r="A72" s="2" t="s">
        <v>19</v>
      </c>
      <c r="B72" s="61">
        <v>246</v>
      </c>
      <c r="C72" s="61">
        <v>331</v>
      </c>
      <c r="D72" s="67">
        <f>IF(C72&gt;0,(B72 - C72)/C72,"--")</f>
        <v>-0.25679758308157102</v>
      </c>
      <c r="F72" s="68" t="s">
        <v>42</v>
      </c>
      <c r="G72" s="69"/>
      <c r="H72" s="4">
        <v>5474.8208000000013</v>
      </c>
      <c r="I72" s="4">
        <v>5278.8709999999992</v>
      </c>
      <c r="J72" s="40">
        <f t="shared" si="37"/>
        <v>3.7119641680958326E-2</v>
      </c>
    </row>
    <row r="73" spans="1:13" s="5" customFormat="1" x14ac:dyDescent="0.2">
      <c r="A73" s="2" t="s">
        <v>8</v>
      </c>
      <c r="B73" s="4">
        <v>8072</v>
      </c>
      <c r="C73" s="4">
        <v>8200</v>
      </c>
      <c r="D73" s="67">
        <f>IF(C73&gt;0,(B73 - C73)/C73,"--")</f>
        <v>-1.5609756097560976E-2</v>
      </c>
      <c r="F73" s="68" t="s">
        <v>43</v>
      </c>
      <c r="G73" s="69"/>
      <c r="H73" s="4">
        <v>40682.8701</v>
      </c>
      <c r="I73" s="4">
        <v>39941.139600000002</v>
      </c>
      <c r="J73" s="40">
        <f t="shared" si="37"/>
        <v>1.8570589307872372E-2</v>
      </c>
    </row>
    <row r="74" spans="1:13" s="5" customFormat="1" x14ac:dyDescent="0.2">
      <c r="A74" s="2" t="s">
        <v>26</v>
      </c>
      <c r="B74" s="4">
        <v>1020</v>
      </c>
      <c r="C74" s="4">
        <v>1030</v>
      </c>
      <c r="D74" s="67">
        <f t="shared" ref="D74:D80" si="38">IF(C74&gt;0,(B74 - C74)/C74,"--")</f>
        <v>-9.7087378640776691E-3</v>
      </c>
    </row>
    <row r="75" spans="1:13" s="5" customFormat="1" x14ac:dyDescent="0.2">
      <c r="A75" s="3" t="s">
        <v>20</v>
      </c>
      <c r="B75" s="62">
        <v>171</v>
      </c>
      <c r="C75" s="62">
        <v>177</v>
      </c>
      <c r="D75" s="67">
        <f t="shared" si="38"/>
        <v>-3.3898305084745763E-2</v>
      </c>
    </row>
    <row r="76" spans="1:13" s="5" customFormat="1" x14ac:dyDescent="0.2">
      <c r="A76" s="3" t="s">
        <v>21</v>
      </c>
      <c r="B76" s="4">
        <v>19464</v>
      </c>
      <c r="C76" s="4">
        <v>19685</v>
      </c>
      <c r="D76" s="67">
        <f t="shared" si="38"/>
        <v>-1.1226822453644907E-2</v>
      </c>
    </row>
    <row r="77" spans="1:13" s="5" customFormat="1" x14ac:dyDescent="0.2">
      <c r="A77" s="3" t="s">
        <v>22</v>
      </c>
      <c r="B77" s="4">
        <v>1899</v>
      </c>
      <c r="C77" s="4">
        <v>1367</v>
      </c>
      <c r="D77" s="67">
        <f t="shared" si="38"/>
        <v>0.38917337234820776</v>
      </c>
    </row>
    <row r="78" spans="1:13" s="5" customFormat="1" x14ac:dyDescent="0.2">
      <c r="A78" s="3" t="s">
        <v>9</v>
      </c>
      <c r="B78" s="4">
        <v>2598</v>
      </c>
      <c r="C78" s="4">
        <v>2487</v>
      </c>
      <c r="D78" s="67">
        <f t="shared" si="38"/>
        <v>4.4632086851628471E-2</v>
      </c>
    </row>
    <row r="79" spans="1:13" s="5" customFormat="1" x14ac:dyDescent="0.2">
      <c r="A79" s="3" t="s">
        <v>10</v>
      </c>
      <c r="B79" s="4">
        <v>5778</v>
      </c>
      <c r="C79" s="4">
        <v>5095</v>
      </c>
      <c r="D79" s="67">
        <f t="shared" si="38"/>
        <v>0.1340529931305201</v>
      </c>
    </row>
    <row r="80" spans="1:13" s="5" customFormat="1" x14ac:dyDescent="0.2">
      <c r="A80" s="3" t="s">
        <v>24</v>
      </c>
      <c r="B80" s="4">
        <v>1542</v>
      </c>
      <c r="C80" s="4">
        <v>1850</v>
      </c>
      <c r="D80" s="67">
        <f t="shared" si="38"/>
        <v>-0.16648648648648648</v>
      </c>
    </row>
    <row r="81" spans="1:11" s="5" customFormat="1" x14ac:dyDescent="0.2">
      <c r="A81" s="63" t="s">
        <v>13</v>
      </c>
      <c r="B81" s="64"/>
      <c r="C81" s="65"/>
      <c r="D81" s="60"/>
    </row>
    <row r="82" spans="1:11" s="5" customFormat="1" x14ac:dyDescent="0.2">
      <c r="A82" s="3" t="s">
        <v>11</v>
      </c>
      <c r="B82" s="4">
        <v>19531</v>
      </c>
      <c r="C82" s="4">
        <v>19244</v>
      </c>
      <c r="D82" s="40">
        <f t="shared" ref="D82:D83" si="39">IF(C82&gt;0,(B82-C82)/C82,"--")</f>
        <v>1.4913739347329038E-2</v>
      </c>
    </row>
    <row r="83" spans="1:11" s="1" customFormat="1" x14ac:dyDescent="0.2">
      <c r="A83" s="3" t="s">
        <v>12</v>
      </c>
      <c r="B83" s="4">
        <v>21259</v>
      </c>
      <c r="C83" s="4">
        <v>20978</v>
      </c>
      <c r="D83" s="40">
        <f t="shared" si="39"/>
        <v>1.3394985222614167E-2</v>
      </c>
      <c r="E83" s="5"/>
      <c r="F83" s="5"/>
      <c r="G83" s="5"/>
      <c r="H83" s="5"/>
      <c r="I83" s="5"/>
    </row>
    <row r="84" spans="1:11" s="1" customFormat="1" x14ac:dyDescent="0.2">
      <c r="A84" s="51" t="s">
        <v>23</v>
      </c>
      <c r="B84" s="64"/>
      <c r="C84" s="65"/>
      <c r="D84" s="60"/>
      <c r="E84" s="5"/>
      <c r="F84" s="5"/>
      <c r="G84" s="5"/>
      <c r="H84" s="5"/>
      <c r="I84" s="5"/>
    </row>
    <row r="85" spans="1:11" s="1" customFormat="1" x14ac:dyDescent="0.2">
      <c r="A85" s="3" t="s">
        <v>14</v>
      </c>
      <c r="B85" s="4">
        <v>26970</v>
      </c>
      <c r="C85" s="4">
        <v>27355</v>
      </c>
      <c r="D85" s="40">
        <f t="shared" ref="D85:D87" si="40">IF(C85&gt;0,(B85-C85)/C85,"--")</f>
        <v>-1.4074209468104551E-2</v>
      </c>
      <c r="E85" s="5"/>
      <c r="F85" s="5"/>
      <c r="G85" s="5"/>
      <c r="H85" s="5"/>
      <c r="I85" s="5"/>
      <c r="J85" s="5"/>
      <c r="K85" s="5"/>
    </row>
    <row r="86" spans="1:11" s="5" customFormat="1" x14ac:dyDescent="0.2">
      <c r="A86" s="3" t="s">
        <v>15</v>
      </c>
      <c r="B86" s="4">
        <v>8042</v>
      </c>
      <c r="C86" s="4">
        <v>7772</v>
      </c>
      <c r="D86" s="40">
        <f t="shared" si="40"/>
        <v>3.4740092640247043E-2</v>
      </c>
    </row>
    <row r="87" spans="1:11" s="5" customFormat="1" x14ac:dyDescent="0.2">
      <c r="A87" s="3" t="s">
        <v>10</v>
      </c>
      <c r="B87" s="4">
        <v>5778</v>
      </c>
      <c r="C87" s="4">
        <v>5095</v>
      </c>
      <c r="D87" s="40">
        <f t="shared" si="40"/>
        <v>0.1340529931305201</v>
      </c>
    </row>
    <row r="89" spans="1:11" x14ac:dyDescent="0.2">
      <c r="A89" s="5"/>
    </row>
  </sheetData>
  <mergeCells count="7">
    <mergeCell ref="F72:G72"/>
    <mergeCell ref="F73:G73"/>
    <mergeCell ref="A10:M10"/>
    <mergeCell ref="A31:M31"/>
    <mergeCell ref="F69:G69"/>
    <mergeCell ref="F70:G70"/>
    <mergeCell ref="F71:G71"/>
  </mergeCells>
  <pageMargins left="0.25" right="0.25" top="0.58937499999999998" bottom="0.75" header="0.3" footer="0.3"/>
  <pageSetup scale="80" fitToHeight="0" orientation="landscape" r:id="rId1"/>
  <headerFooter differentOddEven="1">
    <oddHeader>&amp;C&amp;"Arial,Bold"&amp;14Spring 2014 UW Seattle ICORA Admissions Report (Census Day Numbers)</oddHeader>
    <evenHeader>&amp;C&amp;"Arial,Bold"&amp;14Spring 2014 UW Seattle ICORA Enrollment Report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view="pageLayout" zoomScaleNormal="100" workbookViewId="0">
      <selection activeCell="D50" sqref="D50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46</v>
      </c>
      <c r="D2" s="9"/>
      <c r="E2" s="9" t="s">
        <v>45</v>
      </c>
      <c r="F2" s="9" t="s">
        <v>46</v>
      </c>
      <c r="G2" s="9"/>
      <c r="H2" s="9" t="s">
        <v>45</v>
      </c>
      <c r="I2" s="9" t="s">
        <v>46</v>
      </c>
      <c r="J2" s="10"/>
      <c r="K2" s="9" t="s">
        <v>45</v>
      </c>
      <c r="L2" s="9" t="s">
        <v>46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/>
      <c r="C5" s="4"/>
      <c r="D5" s="40" t="str">
        <f t="shared" ref="D5:D8" si="0">IF(C5&gt;0,(B5-C5)/C5,"--")</f>
        <v>--</v>
      </c>
      <c r="E5" s="10"/>
      <c r="F5" s="10"/>
      <c r="G5" s="40" t="str">
        <f t="shared" ref="G5:G6" si="1">IF(F5&gt;0,(E5-F5)/F5,"--")</f>
        <v>--</v>
      </c>
      <c r="H5" s="10"/>
      <c r="I5" s="10"/>
      <c r="J5" s="40" t="str">
        <f t="shared" ref="J5:J6" si="2">IF(I5&gt;0,(H5-I5)/I5,"--")</f>
        <v>--</v>
      </c>
      <c r="K5" s="10"/>
      <c r="L5" s="10"/>
      <c r="M5" s="40" t="str">
        <f t="shared" ref="M5:M8" si="3">IF(L5&gt;0,(K5-L5)/L5,"--")</f>
        <v>--</v>
      </c>
    </row>
    <row r="6" spans="1:13" x14ac:dyDescent="0.2">
      <c r="A6" s="10" t="s">
        <v>4</v>
      </c>
      <c r="B6" s="4">
        <v>285</v>
      </c>
      <c r="C6" s="4">
        <v>295</v>
      </c>
      <c r="D6" s="40">
        <f t="shared" si="0"/>
        <v>-3.3898305084745763E-2</v>
      </c>
      <c r="E6" s="10">
        <v>220</v>
      </c>
      <c r="F6" s="10">
        <v>227</v>
      </c>
      <c r="G6" s="40">
        <f t="shared" si="1"/>
        <v>-3.0837004405286344E-2</v>
      </c>
      <c r="H6" s="10">
        <v>175</v>
      </c>
      <c r="I6" s="10">
        <v>180</v>
      </c>
      <c r="J6" s="40">
        <f t="shared" si="2"/>
        <v>-2.7777777777777776E-2</v>
      </c>
      <c r="K6" s="10">
        <v>156</v>
      </c>
      <c r="L6" s="10">
        <v>156</v>
      </c>
      <c r="M6" s="40">
        <f t="shared" si="3"/>
        <v>0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285</v>
      </c>
      <c r="C8" s="21">
        <f>SUM(C5:C6)</f>
        <v>295</v>
      </c>
      <c r="D8" s="40">
        <f t="shared" si="0"/>
        <v>-3.3898305084745763E-2</v>
      </c>
      <c r="E8" s="21">
        <f t="shared" ref="E8:F8" si="4">SUM(E5:E6)</f>
        <v>220</v>
      </c>
      <c r="F8" s="21">
        <f t="shared" si="4"/>
        <v>227</v>
      </c>
      <c r="G8" s="40">
        <f t="shared" ref="G8" si="5">IF(F8&gt;0,(E8-F8)/F8,"--")</f>
        <v>-3.0837004405286344E-2</v>
      </c>
      <c r="H8" s="21">
        <f t="shared" ref="H8:I8" si="6">SUM(H5:H6)</f>
        <v>175</v>
      </c>
      <c r="I8" s="21">
        <f t="shared" si="6"/>
        <v>180</v>
      </c>
      <c r="J8" s="40">
        <f t="shared" ref="J8" si="7">IF(I8&gt;0,(H8-I8)/I8,"--")</f>
        <v>-2.7777777777777776E-2</v>
      </c>
      <c r="K8" s="10">
        <f>IF(ISNUMBER(K5),SUM(K5:K6),K6)</f>
        <v>156</v>
      </c>
      <c r="L8" s="10">
        <f>IF(ISNUMBER(L5),SUM(L5:L6),L6)</f>
        <v>156</v>
      </c>
      <c r="M8" s="40">
        <f t="shared" si="3"/>
        <v>0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45</v>
      </c>
      <c r="C11" s="9" t="s">
        <v>46</v>
      </c>
      <c r="D11" s="9"/>
      <c r="E11" s="9" t="s">
        <v>45</v>
      </c>
      <c r="F11" s="9" t="s">
        <v>46</v>
      </c>
      <c r="G11" s="9"/>
      <c r="H11" s="9" t="s">
        <v>45</v>
      </c>
      <c r="I11" s="9" t="s">
        <v>46</v>
      </c>
      <c r="J11" s="10"/>
      <c r="K11" s="9" t="s">
        <v>45</v>
      </c>
      <c r="L11" s="9" t="s">
        <v>46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/>
      <c r="C14" s="37"/>
      <c r="D14" s="40" t="str">
        <f>IF(C14&gt;0,(B14-C14)/C14,"--")</f>
        <v>--</v>
      </c>
      <c r="E14" s="37"/>
      <c r="F14" s="37"/>
      <c r="G14" s="40" t="str">
        <f>IF(F14&gt;0,(E14-F14)/F14,"--")</f>
        <v>--</v>
      </c>
      <c r="H14" s="37"/>
      <c r="I14" s="37"/>
      <c r="J14" s="40" t="str">
        <f>IF(I14&gt;0,(H14-I14)/I14,"--")</f>
        <v>--</v>
      </c>
      <c r="K14" s="10"/>
      <c r="L14" s="10"/>
      <c r="M14" s="40" t="str">
        <f>IF(L14&gt;0,(K14-L14)/L14,"--")</f>
        <v>--</v>
      </c>
    </row>
    <row r="15" spans="1:13" x14ac:dyDescent="0.2">
      <c r="A15" s="2" t="s">
        <v>8</v>
      </c>
      <c r="B15" s="37"/>
      <c r="C15" s="37"/>
      <c r="D15" s="40" t="str">
        <f>IF(C15&gt;0,(B15-C15)/C15,"--")</f>
        <v>--</v>
      </c>
      <c r="E15" s="37"/>
      <c r="F15" s="37"/>
      <c r="G15" s="40" t="str">
        <f>IF(F15&gt;0,(E15-F15)/F15,"--")</f>
        <v>--</v>
      </c>
      <c r="H15" s="37"/>
      <c r="I15" s="37"/>
      <c r="J15" s="40" t="str">
        <f>IF(I15&gt;0,(H15-I15)/I15,"--")</f>
        <v>--</v>
      </c>
      <c r="K15" s="10"/>
      <c r="L15" s="10"/>
      <c r="M15" s="40" t="str">
        <f>IF(L15&gt;0,(K15-L15)/L15,"--")</f>
        <v>--</v>
      </c>
    </row>
    <row r="16" spans="1:13" x14ac:dyDescent="0.2">
      <c r="A16" s="2" t="s">
        <v>26</v>
      </c>
      <c r="B16" s="37"/>
      <c r="C16" s="37"/>
      <c r="D16" s="40" t="str">
        <f t="shared" ref="D16:D22" si="8">IF(C16&gt;0,(B16-C16)/C16,"--")</f>
        <v>--</v>
      </c>
      <c r="E16" s="37"/>
      <c r="F16" s="37"/>
      <c r="G16" s="40" t="str">
        <f t="shared" ref="G16:G22" si="9">IF(F16&gt;0,(E16-F16)/F16,"--")</f>
        <v>--</v>
      </c>
      <c r="H16" s="37"/>
      <c r="I16" s="37"/>
      <c r="J16" s="40" t="str">
        <f t="shared" ref="J16:J22" si="10">IF(I16&gt;0,(H16-I16)/I16,"--")</f>
        <v>--</v>
      </c>
      <c r="K16" s="10"/>
      <c r="L16" s="10"/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7"/>
      <c r="C17" s="37"/>
      <c r="D17" s="40" t="str">
        <f t="shared" si="8"/>
        <v>--</v>
      </c>
      <c r="E17" s="37"/>
      <c r="F17" s="37"/>
      <c r="G17" s="40" t="str">
        <f t="shared" si="9"/>
        <v>--</v>
      </c>
      <c r="H17" s="37"/>
      <c r="I17" s="37"/>
      <c r="J17" s="40" t="str">
        <f t="shared" si="10"/>
        <v>--</v>
      </c>
      <c r="K17" s="10"/>
      <c r="L17" s="13"/>
      <c r="M17" s="40" t="str">
        <f t="shared" si="11"/>
        <v>--</v>
      </c>
    </row>
    <row r="18" spans="1:13" x14ac:dyDescent="0.2">
      <c r="A18" s="3" t="s">
        <v>21</v>
      </c>
      <c r="B18" s="37"/>
      <c r="C18" s="37"/>
      <c r="D18" s="40" t="str">
        <f t="shared" si="8"/>
        <v>--</v>
      </c>
      <c r="E18" s="37"/>
      <c r="F18" s="37"/>
      <c r="G18" s="40" t="str">
        <f t="shared" si="9"/>
        <v>--</v>
      </c>
      <c r="H18" s="37"/>
      <c r="I18" s="37"/>
      <c r="J18" s="40" t="str">
        <f t="shared" si="10"/>
        <v>--</v>
      </c>
      <c r="K18" s="10"/>
      <c r="L18" s="10"/>
      <c r="M18" s="40" t="str">
        <f t="shared" si="11"/>
        <v>--</v>
      </c>
    </row>
    <row r="19" spans="1:13" x14ac:dyDescent="0.2">
      <c r="A19" s="3" t="s">
        <v>22</v>
      </c>
      <c r="B19" s="37"/>
      <c r="C19" s="37"/>
      <c r="D19" s="40" t="str">
        <f t="shared" si="8"/>
        <v>--</v>
      </c>
      <c r="E19" s="37"/>
      <c r="F19" s="37"/>
      <c r="G19" s="40" t="str">
        <f t="shared" si="9"/>
        <v>--</v>
      </c>
      <c r="H19" s="37"/>
      <c r="I19" s="37"/>
      <c r="J19" s="40" t="str">
        <f t="shared" si="10"/>
        <v>--</v>
      </c>
      <c r="K19" s="10"/>
      <c r="L19" s="10"/>
      <c r="M19" s="40" t="str">
        <f t="shared" si="11"/>
        <v>--</v>
      </c>
    </row>
    <row r="20" spans="1:13" x14ac:dyDescent="0.2">
      <c r="A20" s="3" t="s">
        <v>9</v>
      </c>
      <c r="B20" s="10"/>
      <c r="C20" s="10"/>
      <c r="D20" s="40" t="str">
        <f t="shared" si="8"/>
        <v>--</v>
      </c>
      <c r="E20" s="10"/>
      <c r="F20" s="10"/>
      <c r="G20" s="40" t="str">
        <f t="shared" si="9"/>
        <v>--</v>
      </c>
      <c r="H20" s="10"/>
      <c r="I20" s="10"/>
      <c r="J20" s="40" t="str">
        <f t="shared" si="10"/>
        <v>--</v>
      </c>
      <c r="K20" s="10"/>
      <c r="L20" s="10"/>
      <c r="M20" s="40" t="str">
        <f t="shared" si="11"/>
        <v>--</v>
      </c>
    </row>
    <row r="21" spans="1:13" x14ac:dyDescent="0.2">
      <c r="A21" s="3" t="s">
        <v>10</v>
      </c>
      <c r="B21" s="37"/>
      <c r="C21" s="37"/>
      <c r="D21" s="40" t="str">
        <f t="shared" si="8"/>
        <v>--</v>
      </c>
      <c r="E21" s="37"/>
      <c r="F21" s="37"/>
      <c r="G21" s="40" t="str">
        <f t="shared" si="9"/>
        <v>--</v>
      </c>
      <c r="H21" s="37"/>
      <c r="I21" s="37"/>
      <c r="J21" s="40" t="str">
        <f t="shared" si="10"/>
        <v>--</v>
      </c>
      <c r="K21" s="10"/>
      <c r="L21" s="10"/>
      <c r="M21" s="40" t="str">
        <f t="shared" si="11"/>
        <v>--</v>
      </c>
    </row>
    <row r="22" spans="1:13" x14ac:dyDescent="0.2">
      <c r="A22" s="3" t="s">
        <v>24</v>
      </c>
      <c r="B22" s="37"/>
      <c r="C22" s="37"/>
      <c r="D22" s="40" t="str">
        <f t="shared" si="8"/>
        <v>--</v>
      </c>
      <c r="E22" s="37"/>
      <c r="F22" s="37"/>
      <c r="G22" s="40" t="str">
        <f t="shared" si="9"/>
        <v>--</v>
      </c>
      <c r="H22" s="37"/>
      <c r="I22" s="37"/>
      <c r="J22" s="40" t="str">
        <f t="shared" si="10"/>
        <v>--</v>
      </c>
      <c r="K22" s="10"/>
      <c r="L22" s="10"/>
      <c r="M22" s="40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/>
      <c r="C24" s="31"/>
      <c r="D24" s="40" t="str">
        <f t="shared" ref="D24:D25" si="12">IF(C24&gt;0,(B24-C24)/C24,"--")</f>
        <v>--</v>
      </c>
      <c r="E24" s="10"/>
      <c r="F24" s="10"/>
      <c r="G24" s="40" t="str">
        <f t="shared" ref="G24:G25" si="13">IF(F24&gt;0,(E24-F24)/F24,"--")</f>
        <v>--</v>
      </c>
      <c r="H24" s="10"/>
      <c r="I24" s="10"/>
      <c r="J24" s="40" t="str">
        <f t="shared" ref="J24:J25" si="14">IF(I24&gt;0,(H24-I24)/I24,"--")</f>
        <v>--</v>
      </c>
      <c r="K24" s="10"/>
      <c r="L24" s="10"/>
      <c r="M24" s="40" t="str">
        <f t="shared" ref="M24:M25" si="15">IF(L24&gt;0,(K24-L24)/L24,"--")</f>
        <v>--</v>
      </c>
    </row>
    <row r="25" spans="1:13" x14ac:dyDescent="0.2">
      <c r="A25" s="13" t="s">
        <v>11</v>
      </c>
      <c r="B25" s="31"/>
      <c r="C25" s="31"/>
      <c r="D25" s="40" t="str">
        <f t="shared" si="12"/>
        <v>--</v>
      </c>
      <c r="E25" s="10"/>
      <c r="F25" s="10"/>
      <c r="G25" s="40" t="str">
        <f t="shared" si="13"/>
        <v>--</v>
      </c>
      <c r="H25" s="10"/>
      <c r="I25" s="10"/>
      <c r="J25" s="40" t="str">
        <f t="shared" si="14"/>
        <v>--</v>
      </c>
      <c r="K25" s="10"/>
      <c r="L25" s="10"/>
      <c r="M25" s="40" t="str">
        <f t="shared" si="15"/>
        <v>--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/>
      <c r="C27" s="31"/>
      <c r="D27" s="40" t="str">
        <f t="shared" ref="D27:D29" si="16">IF(C27&gt;0,(B27-C27)/C27,"--")</f>
        <v>--</v>
      </c>
      <c r="E27" s="31"/>
      <c r="F27" s="31"/>
      <c r="G27" s="40" t="str">
        <f t="shared" ref="G27:G29" si="17">IF(F27&gt;0,(E27-F27)/F27,"--")</f>
        <v>--</v>
      </c>
      <c r="H27" s="10"/>
      <c r="I27" s="10"/>
      <c r="J27" s="40" t="str">
        <f t="shared" ref="J27:J29" si="18">IF(I27&gt;0,(H27-I27)/I27,"--")</f>
        <v>--</v>
      </c>
      <c r="K27" s="10"/>
      <c r="L27" s="10"/>
      <c r="M27" s="40" t="str">
        <f t="shared" ref="M27:M29" si="19">IF(L27&gt;0,(K27-L27)/L27,"--")</f>
        <v>--</v>
      </c>
    </row>
    <row r="28" spans="1:13" x14ac:dyDescent="0.2">
      <c r="A28" s="13" t="s">
        <v>15</v>
      </c>
      <c r="B28" s="10"/>
      <c r="C28" s="10"/>
      <c r="D28" s="40" t="str">
        <f t="shared" si="16"/>
        <v>--</v>
      </c>
      <c r="E28" s="10"/>
      <c r="F28" s="10"/>
      <c r="G28" s="40" t="str">
        <f t="shared" si="17"/>
        <v>--</v>
      </c>
      <c r="H28" s="10"/>
      <c r="I28" s="10"/>
      <c r="J28" s="40" t="str">
        <f t="shared" si="18"/>
        <v>--</v>
      </c>
      <c r="K28" s="10"/>
      <c r="L28" s="10"/>
      <c r="M28" s="40" t="str">
        <f t="shared" si="19"/>
        <v>--</v>
      </c>
    </row>
    <row r="29" spans="1:13" x14ac:dyDescent="0.2">
      <c r="A29" s="13" t="s">
        <v>10</v>
      </c>
      <c r="B29" s="10"/>
      <c r="C29" s="10"/>
      <c r="D29" s="40" t="str">
        <f t="shared" si="16"/>
        <v>--</v>
      </c>
      <c r="E29" s="10"/>
      <c r="F29" s="10"/>
      <c r="G29" s="40" t="str">
        <f t="shared" si="17"/>
        <v>--</v>
      </c>
      <c r="H29" s="10"/>
      <c r="I29" s="10"/>
      <c r="J29" s="40" t="str">
        <f t="shared" si="18"/>
        <v>--</v>
      </c>
      <c r="K29" s="10"/>
      <c r="L29" s="10"/>
      <c r="M29" s="40" t="str">
        <f t="shared" si="19"/>
        <v>--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45</v>
      </c>
      <c r="C32" s="9" t="s">
        <v>46</v>
      </c>
      <c r="D32" s="9"/>
      <c r="E32" s="9" t="s">
        <v>45</v>
      </c>
      <c r="F32" s="9" t="s">
        <v>46</v>
      </c>
      <c r="G32" s="9"/>
      <c r="H32" s="9" t="s">
        <v>45</v>
      </c>
      <c r="I32" s="9" t="s">
        <v>46</v>
      </c>
      <c r="J32" s="10"/>
      <c r="K32" s="9" t="s">
        <v>45</v>
      </c>
      <c r="L32" s="9" t="s">
        <v>46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2</v>
      </c>
      <c r="C35" s="37">
        <v>2</v>
      </c>
      <c r="D35" s="40">
        <f>IF(C35&gt;0,(B35-C35)/C35,"--")</f>
        <v>0</v>
      </c>
      <c r="E35" s="37">
        <v>0</v>
      </c>
      <c r="F35" s="37">
        <v>2</v>
      </c>
      <c r="G35" s="40">
        <f>IF(F35&gt;0,(E35-F35)/F35,"--")</f>
        <v>-1</v>
      </c>
      <c r="H35" s="37">
        <v>0</v>
      </c>
      <c r="I35" s="37">
        <v>2</v>
      </c>
      <c r="J35" s="40">
        <f>IF(I35&gt;0,(H35-I35)/I35,"--")</f>
        <v>-1</v>
      </c>
      <c r="K35" s="10">
        <v>0</v>
      </c>
      <c r="L35" s="10">
        <v>2</v>
      </c>
      <c r="M35" s="40">
        <f>IF(L35&gt;0,(K35-L35)/L35,"--")</f>
        <v>-1</v>
      </c>
    </row>
    <row r="36" spans="1:13" x14ac:dyDescent="0.2">
      <c r="A36" s="2" t="s">
        <v>8</v>
      </c>
      <c r="B36" s="37">
        <v>40</v>
      </c>
      <c r="C36" s="37">
        <v>32</v>
      </c>
      <c r="D36" s="40">
        <f>IF(C36&gt;0,(B36-C36)/C36,"--")</f>
        <v>0.25</v>
      </c>
      <c r="E36" s="37">
        <v>27</v>
      </c>
      <c r="F36" s="37">
        <v>26</v>
      </c>
      <c r="G36" s="40">
        <f>IF(F36&gt;0,(E36-F36)/F36,"--")</f>
        <v>3.8461538461538464E-2</v>
      </c>
      <c r="H36" s="37">
        <v>22</v>
      </c>
      <c r="I36" s="37">
        <v>22</v>
      </c>
      <c r="J36" s="40">
        <f>IF(I36&gt;0,(H36-I36)/I36,"--")</f>
        <v>0</v>
      </c>
      <c r="K36" s="10">
        <v>20</v>
      </c>
      <c r="L36" s="10">
        <v>19</v>
      </c>
      <c r="M36" s="40">
        <f>IF(L36&gt;0,(K36-L36)/L36,"--")</f>
        <v>5.2631578947368418E-2</v>
      </c>
    </row>
    <row r="37" spans="1:13" x14ac:dyDescent="0.2">
      <c r="A37" s="2" t="s">
        <v>26</v>
      </c>
      <c r="B37" s="37">
        <v>21</v>
      </c>
      <c r="C37" s="37">
        <v>23</v>
      </c>
      <c r="D37" s="40">
        <f t="shared" ref="D37:D43" si="20">IF(C37&gt;0,(B37-C37)/C37,"--")</f>
        <v>-8.6956521739130432E-2</v>
      </c>
      <c r="E37" s="37">
        <v>15</v>
      </c>
      <c r="F37" s="37">
        <v>12</v>
      </c>
      <c r="G37" s="40">
        <f t="shared" ref="G37:G43" si="21">IF(F37&gt;0,(E37-F37)/F37,"--")</f>
        <v>0.25</v>
      </c>
      <c r="H37" s="37">
        <v>12</v>
      </c>
      <c r="I37" s="37">
        <v>10</v>
      </c>
      <c r="J37" s="40">
        <f t="shared" ref="J37:J43" si="22">IF(I37&gt;0,(H37-I37)/I37,"--")</f>
        <v>0.2</v>
      </c>
      <c r="K37" s="10">
        <v>12</v>
      </c>
      <c r="L37" s="10">
        <v>7</v>
      </c>
      <c r="M37" s="40">
        <f t="shared" ref="M37:M50" si="23">IF(L37&gt;0,(K37-L37)/L37,"--")</f>
        <v>0.7142857142857143</v>
      </c>
    </row>
    <row r="38" spans="1:13" x14ac:dyDescent="0.2">
      <c r="A38" s="3" t="s">
        <v>20</v>
      </c>
      <c r="B38" s="37">
        <v>3</v>
      </c>
      <c r="C38" s="37">
        <v>5</v>
      </c>
      <c r="D38" s="40">
        <f t="shared" si="20"/>
        <v>-0.4</v>
      </c>
      <c r="E38" s="37">
        <v>1</v>
      </c>
      <c r="F38" s="37">
        <v>4</v>
      </c>
      <c r="G38" s="40">
        <f t="shared" si="21"/>
        <v>-0.75</v>
      </c>
      <c r="H38" s="37">
        <v>1</v>
      </c>
      <c r="I38" s="37">
        <v>4</v>
      </c>
      <c r="J38" s="40">
        <f t="shared" si="22"/>
        <v>-0.75</v>
      </c>
      <c r="K38" s="13">
        <v>1</v>
      </c>
      <c r="L38" s="13">
        <v>3</v>
      </c>
      <c r="M38" s="40">
        <f t="shared" si="23"/>
        <v>-0.66666666666666663</v>
      </c>
    </row>
    <row r="39" spans="1:13" x14ac:dyDescent="0.2">
      <c r="A39" s="3" t="s">
        <v>21</v>
      </c>
      <c r="B39" s="37">
        <v>141</v>
      </c>
      <c r="C39" s="37">
        <v>157</v>
      </c>
      <c r="D39" s="40">
        <f t="shared" si="20"/>
        <v>-0.10191082802547771</v>
      </c>
      <c r="E39" s="37">
        <v>111</v>
      </c>
      <c r="F39" s="37">
        <v>126</v>
      </c>
      <c r="G39" s="40">
        <f t="shared" si="21"/>
        <v>-0.11904761904761904</v>
      </c>
      <c r="H39" s="37">
        <v>87</v>
      </c>
      <c r="I39" s="37">
        <v>99</v>
      </c>
      <c r="J39" s="40">
        <f t="shared" si="22"/>
        <v>-0.12121212121212122</v>
      </c>
      <c r="K39" s="10">
        <v>76</v>
      </c>
      <c r="L39" s="10">
        <v>84</v>
      </c>
      <c r="M39" s="40">
        <f t="shared" si="23"/>
        <v>-9.5238095238095233E-2</v>
      </c>
    </row>
    <row r="40" spans="1:13" x14ac:dyDescent="0.2">
      <c r="A40" s="3" t="s">
        <v>22</v>
      </c>
      <c r="B40" s="37">
        <v>28</v>
      </c>
      <c r="C40" s="37">
        <v>24</v>
      </c>
      <c r="D40" s="40">
        <f t="shared" si="20"/>
        <v>0.16666666666666666</v>
      </c>
      <c r="E40" s="37">
        <v>26</v>
      </c>
      <c r="F40" s="37">
        <v>19</v>
      </c>
      <c r="G40" s="40">
        <f t="shared" si="21"/>
        <v>0.36842105263157893</v>
      </c>
      <c r="H40" s="37">
        <v>21</v>
      </c>
      <c r="I40" s="37">
        <v>12</v>
      </c>
      <c r="J40" s="40">
        <f t="shared" si="22"/>
        <v>0.75</v>
      </c>
      <c r="K40" s="10">
        <v>19</v>
      </c>
      <c r="L40" s="10">
        <v>12</v>
      </c>
      <c r="M40" s="40">
        <f t="shared" si="23"/>
        <v>0.58333333333333337</v>
      </c>
    </row>
    <row r="41" spans="1:13" x14ac:dyDescent="0.2">
      <c r="A41" s="3" t="s">
        <v>9</v>
      </c>
      <c r="B41" s="10">
        <v>22</v>
      </c>
      <c r="C41" s="10">
        <v>26</v>
      </c>
      <c r="D41" s="40">
        <f t="shared" si="20"/>
        <v>-0.15384615384615385</v>
      </c>
      <c r="E41" s="10">
        <v>19</v>
      </c>
      <c r="F41" s="10">
        <v>19</v>
      </c>
      <c r="G41" s="40">
        <f t="shared" si="21"/>
        <v>0</v>
      </c>
      <c r="H41" s="10">
        <v>16</v>
      </c>
      <c r="I41" s="10">
        <v>15</v>
      </c>
      <c r="J41" s="40">
        <f t="shared" si="22"/>
        <v>6.6666666666666666E-2</v>
      </c>
      <c r="K41" s="10">
        <v>13</v>
      </c>
      <c r="L41" s="10">
        <v>14</v>
      </c>
      <c r="M41" s="40">
        <f t="shared" si="23"/>
        <v>-7.1428571428571425E-2</v>
      </c>
    </row>
    <row r="42" spans="1:13" x14ac:dyDescent="0.2">
      <c r="A42" s="3" t="s">
        <v>10</v>
      </c>
      <c r="B42" s="37">
        <v>20</v>
      </c>
      <c r="C42" s="37">
        <v>17</v>
      </c>
      <c r="D42" s="40">
        <f t="shared" si="20"/>
        <v>0.17647058823529413</v>
      </c>
      <c r="E42" s="10">
        <v>16</v>
      </c>
      <c r="F42" s="10">
        <v>13</v>
      </c>
      <c r="G42" s="40">
        <f t="shared" si="21"/>
        <v>0.23076923076923078</v>
      </c>
      <c r="H42" s="10">
        <v>12</v>
      </c>
      <c r="I42" s="10">
        <v>11</v>
      </c>
      <c r="J42" s="40">
        <f t="shared" si="22"/>
        <v>9.0909090909090912E-2</v>
      </c>
      <c r="K42" s="10">
        <v>12</v>
      </c>
      <c r="L42" s="10">
        <v>11</v>
      </c>
      <c r="M42" s="40">
        <f t="shared" si="23"/>
        <v>9.0909090909090912E-2</v>
      </c>
    </row>
    <row r="43" spans="1:13" x14ac:dyDescent="0.2">
      <c r="A43" s="3" t="s">
        <v>24</v>
      </c>
      <c r="B43" s="37">
        <v>8</v>
      </c>
      <c r="C43" s="37">
        <v>9</v>
      </c>
      <c r="D43" s="40">
        <f t="shared" si="20"/>
        <v>-0.1111111111111111</v>
      </c>
      <c r="E43" s="10">
        <v>5</v>
      </c>
      <c r="F43" s="10">
        <v>6</v>
      </c>
      <c r="G43" s="40">
        <f t="shared" si="21"/>
        <v>-0.16666666666666666</v>
      </c>
      <c r="H43" s="10">
        <v>4</v>
      </c>
      <c r="I43" s="10">
        <v>5</v>
      </c>
      <c r="J43" s="40">
        <f t="shared" si="22"/>
        <v>-0.2</v>
      </c>
      <c r="K43" s="10">
        <v>3</v>
      </c>
      <c r="L43" s="10">
        <v>4</v>
      </c>
      <c r="M43" s="40">
        <f t="shared" si="23"/>
        <v>-0.25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122</v>
      </c>
      <c r="C45" s="37">
        <v>157</v>
      </c>
      <c r="D45" s="40">
        <f t="shared" ref="D45:D46" si="24">IF(C45&gt;0,(B45-C45)/C45,"--")</f>
        <v>-0.22292993630573249</v>
      </c>
      <c r="E45" s="10">
        <v>92</v>
      </c>
      <c r="F45" s="10">
        <v>122</v>
      </c>
      <c r="G45" s="40">
        <f t="shared" ref="G45:G46" si="25">IF(F45&gt;0,(E45-F45)/F45,"--")</f>
        <v>-0.24590163934426229</v>
      </c>
      <c r="H45" s="10">
        <v>73</v>
      </c>
      <c r="I45" s="10">
        <v>96</v>
      </c>
      <c r="J45" s="40">
        <f t="shared" ref="J45:J46" si="26">IF(I45&gt;0,(H45-I45)/I45,"--")</f>
        <v>-0.23958333333333334</v>
      </c>
      <c r="K45" s="10">
        <v>67</v>
      </c>
      <c r="L45" s="10">
        <v>84</v>
      </c>
      <c r="M45" s="40">
        <f t="shared" si="23"/>
        <v>-0.20238095238095238</v>
      </c>
    </row>
    <row r="46" spans="1:13" x14ac:dyDescent="0.2">
      <c r="A46" s="13" t="s">
        <v>11</v>
      </c>
      <c r="B46" s="37">
        <v>163</v>
      </c>
      <c r="C46" s="37">
        <v>138</v>
      </c>
      <c r="D46" s="40">
        <f t="shared" si="24"/>
        <v>0.18115942028985507</v>
      </c>
      <c r="E46" s="10">
        <v>128</v>
      </c>
      <c r="F46" s="10">
        <v>105</v>
      </c>
      <c r="G46" s="40">
        <f t="shared" si="25"/>
        <v>0.21904761904761905</v>
      </c>
      <c r="H46" s="10">
        <v>102</v>
      </c>
      <c r="I46" s="10">
        <v>84</v>
      </c>
      <c r="J46" s="40">
        <f t="shared" si="26"/>
        <v>0.21428571428571427</v>
      </c>
      <c r="K46" s="10">
        <v>89</v>
      </c>
      <c r="L46" s="10">
        <v>72</v>
      </c>
      <c r="M46" s="40">
        <f t="shared" si="23"/>
        <v>0.2361111111111111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234</v>
      </c>
      <c r="C48" s="31">
        <v>247</v>
      </c>
      <c r="D48" s="40">
        <f t="shared" ref="D48:D50" si="27">IF(C48&gt;0,(B48-C48)/C48,"--")</f>
        <v>-5.2631578947368418E-2</v>
      </c>
      <c r="E48" s="10">
        <v>188</v>
      </c>
      <c r="F48" s="10">
        <v>194</v>
      </c>
      <c r="G48" s="40">
        <f t="shared" ref="G48:G50" si="28">IF(F48&gt;0,(E48-F48)/F48,"--")</f>
        <v>-3.0927835051546393E-2</v>
      </c>
      <c r="H48" s="10">
        <v>151</v>
      </c>
      <c r="I48" s="10">
        <v>161</v>
      </c>
      <c r="J48" s="40">
        <f t="shared" ref="J48:J50" si="29">IF(I48&gt;0,(H48-I48)/I48,"--")</f>
        <v>-6.2111801242236024E-2</v>
      </c>
      <c r="K48" s="10">
        <v>137</v>
      </c>
      <c r="L48" s="10">
        <v>142</v>
      </c>
      <c r="M48" s="40">
        <f t="shared" si="23"/>
        <v>-3.5211267605633804E-2</v>
      </c>
    </row>
    <row r="49" spans="1:13" x14ac:dyDescent="0.2">
      <c r="A49" s="13" t="s">
        <v>15</v>
      </c>
      <c r="B49" s="10">
        <v>31</v>
      </c>
      <c r="C49" s="10">
        <v>31</v>
      </c>
      <c r="D49" s="40">
        <f t="shared" si="27"/>
        <v>0</v>
      </c>
      <c r="E49" s="10">
        <v>16</v>
      </c>
      <c r="F49" s="10">
        <v>20</v>
      </c>
      <c r="G49" s="40">
        <f t="shared" si="28"/>
        <v>-0.2</v>
      </c>
      <c r="H49" s="10">
        <v>12</v>
      </c>
      <c r="I49" s="10">
        <v>8</v>
      </c>
      <c r="J49" s="40">
        <f t="shared" si="29"/>
        <v>0.5</v>
      </c>
      <c r="K49" s="10">
        <v>7</v>
      </c>
      <c r="L49" s="10">
        <v>3</v>
      </c>
      <c r="M49" s="40">
        <f t="shared" si="23"/>
        <v>1.3333333333333333</v>
      </c>
    </row>
    <row r="50" spans="1:13" x14ac:dyDescent="0.2">
      <c r="A50" s="13" t="s">
        <v>10</v>
      </c>
      <c r="B50" s="10">
        <v>20</v>
      </c>
      <c r="C50" s="10">
        <v>17</v>
      </c>
      <c r="D50" s="40">
        <f t="shared" si="27"/>
        <v>0.17647058823529413</v>
      </c>
      <c r="E50" s="10">
        <v>16</v>
      </c>
      <c r="F50" s="10">
        <v>13</v>
      </c>
      <c r="G50" s="40">
        <f t="shared" si="28"/>
        <v>0.23076923076923078</v>
      </c>
      <c r="H50" s="10">
        <v>12</v>
      </c>
      <c r="I50" s="10">
        <v>11</v>
      </c>
      <c r="J50" s="40">
        <f t="shared" si="29"/>
        <v>9.0909090909090912E-2</v>
      </c>
      <c r="K50" s="10">
        <v>12</v>
      </c>
      <c r="L50" s="10">
        <v>11</v>
      </c>
      <c r="M50" s="40">
        <f t="shared" si="23"/>
        <v>9.0909090909090912E-2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2" t="s">
        <v>28</v>
      </c>
      <c r="B52" s="43"/>
      <c r="C52" s="43"/>
      <c r="D52" s="43"/>
      <c r="E52" s="43"/>
      <c r="F52" s="43"/>
      <c r="G52" s="43"/>
      <c r="H52" s="43"/>
      <c r="I52" s="43"/>
      <c r="J52" s="43"/>
    </row>
    <row r="53" spans="1:13" s="1" customFormat="1" x14ac:dyDescent="0.2">
      <c r="A53" s="44"/>
      <c r="B53" s="9" t="s">
        <v>45</v>
      </c>
      <c r="C53" s="9" t="s">
        <v>46</v>
      </c>
      <c r="D53" s="46"/>
      <c r="E53" s="9" t="s">
        <v>45</v>
      </c>
      <c r="F53" s="9" t="s">
        <v>46</v>
      </c>
      <c r="G53" s="47"/>
      <c r="H53" s="9" t="s">
        <v>45</v>
      </c>
      <c r="I53" s="9" t="s">
        <v>46</v>
      </c>
      <c r="J53" s="47"/>
      <c r="K53" s="9" t="s">
        <v>45</v>
      </c>
      <c r="L53" s="9" t="s">
        <v>46</v>
      </c>
      <c r="M53" s="47"/>
    </row>
    <row r="54" spans="1:13" s="5" customFormat="1" ht="38.25" x14ac:dyDescent="0.2">
      <c r="A54" s="48"/>
      <c r="B54" s="49" t="s">
        <v>29</v>
      </c>
      <c r="C54" s="49" t="s">
        <v>29</v>
      </c>
      <c r="D54" s="44" t="s">
        <v>2</v>
      </c>
      <c r="E54" s="49" t="s">
        <v>30</v>
      </c>
      <c r="F54" s="49" t="s">
        <v>30</v>
      </c>
      <c r="G54" s="44" t="s">
        <v>2</v>
      </c>
      <c r="H54" s="49" t="s">
        <v>31</v>
      </c>
      <c r="I54" s="49" t="s">
        <v>31</v>
      </c>
      <c r="J54" s="44" t="s">
        <v>2</v>
      </c>
      <c r="K54" s="50" t="s">
        <v>32</v>
      </c>
      <c r="L54" s="50" t="s">
        <v>32</v>
      </c>
      <c r="M54" s="3" t="s">
        <v>2</v>
      </c>
    </row>
    <row r="55" spans="1:13" s="5" customFormat="1" x14ac:dyDescent="0.2">
      <c r="A55" s="51" t="s">
        <v>6</v>
      </c>
      <c r="B55" s="52"/>
      <c r="C55" s="52"/>
      <c r="D55" s="52"/>
      <c r="E55" s="53"/>
      <c r="F55" s="52"/>
      <c r="G55" s="52"/>
      <c r="H55" s="53"/>
      <c r="I55" s="52"/>
      <c r="J55" s="52"/>
      <c r="K55" s="54"/>
      <c r="L55" s="54"/>
      <c r="M55" s="55"/>
    </row>
    <row r="56" spans="1:13" s="5" customFormat="1" x14ac:dyDescent="0.2">
      <c r="A56" s="3" t="s">
        <v>3</v>
      </c>
      <c r="B56" s="2">
        <v>298</v>
      </c>
      <c r="C56" s="2">
        <v>282</v>
      </c>
      <c r="D56" s="40">
        <f t="shared" ref="D56:D63" si="30">IF(C56&gt;0,(B56-C56)/C56,"--")</f>
        <v>5.6737588652482268E-2</v>
      </c>
      <c r="E56" s="2">
        <v>295</v>
      </c>
      <c r="F56" s="2">
        <v>272</v>
      </c>
      <c r="G56" s="40">
        <f t="shared" ref="G56:G63" si="31">IF(F56&gt;0,(E56-F56)/F56,"--")</f>
        <v>8.455882352941177E-2</v>
      </c>
      <c r="H56" s="2">
        <v>298</v>
      </c>
      <c r="I56" s="2">
        <v>282</v>
      </c>
      <c r="J56" s="40">
        <f t="shared" ref="J56:J63" si="32">IF(I56&gt;0,(H56-I56)/I56,"--")</f>
        <v>5.6737588652482268E-2</v>
      </c>
      <c r="K56" s="2">
        <v>8</v>
      </c>
      <c r="L56" s="2">
        <v>9</v>
      </c>
      <c r="M56" s="40">
        <f t="shared" ref="M56:M65" si="33">IF(L56&gt;0,(K56-L56)/L56,"--")</f>
        <v>-0.1111111111111111</v>
      </c>
    </row>
    <row r="57" spans="1:13" s="5" customFormat="1" x14ac:dyDescent="0.2">
      <c r="A57" s="3" t="s">
        <v>33</v>
      </c>
      <c r="B57" s="2">
        <v>349</v>
      </c>
      <c r="C57" s="2">
        <v>314</v>
      </c>
      <c r="D57" s="40">
        <f t="shared" si="30"/>
        <v>0.11146496815286625</v>
      </c>
      <c r="E57" s="2">
        <v>308</v>
      </c>
      <c r="F57" s="2">
        <v>270</v>
      </c>
      <c r="G57" s="40">
        <f t="shared" si="31"/>
        <v>0.14074074074074075</v>
      </c>
      <c r="H57" s="2">
        <v>349</v>
      </c>
      <c r="I57" s="2">
        <v>314</v>
      </c>
      <c r="J57" s="40">
        <f t="shared" si="32"/>
        <v>0.11146496815286625</v>
      </c>
      <c r="K57" s="2">
        <v>18</v>
      </c>
      <c r="L57" s="2">
        <v>13</v>
      </c>
      <c r="M57" s="40">
        <f t="shared" si="33"/>
        <v>0.38461538461538464</v>
      </c>
    </row>
    <row r="58" spans="1:13" s="5" customFormat="1" x14ac:dyDescent="0.2">
      <c r="A58" s="3" t="s">
        <v>34</v>
      </c>
      <c r="B58" s="4">
        <v>1279</v>
      </c>
      <c r="C58" s="4">
        <v>1215</v>
      </c>
      <c r="D58" s="40">
        <f t="shared" si="30"/>
        <v>5.2674897119341563E-2</v>
      </c>
      <c r="E58" s="4">
        <v>1174</v>
      </c>
      <c r="F58" s="2">
        <v>1122</v>
      </c>
      <c r="G58" s="40">
        <f t="shared" si="31"/>
        <v>4.6345811051693407E-2</v>
      </c>
      <c r="H58" s="4">
        <v>1271</v>
      </c>
      <c r="I58" s="2">
        <v>1208</v>
      </c>
      <c r="J58" s="40">
        <f t="shared" si="32"/>
        <v>5.2152317880794705E-2</v>
      </c>
      <c r="K58" s="2">
        <v>68</v>
      </c>
      <c r="L58" s="2">
        <v>47</v>
      </c>
      <c r="M58" s="40">
        <f t="shared" si="33"/>
        <v>0.44680851063829785</v>
      </c>
    </row>
    <row r="59" spans="1:13" s="5" customFormat="1" x14ac:dyDescent="0.2">
      <c r="A59" s="3" t="s">
        <v>35</v>
      </c>
      <c r="B59" s="4">
        <v>1435</v>
      </c>
      <c r="C59" s="4">
        <v>1358</v>
      </c>
      <c r="D59" s="40">
        <f t="shared" si="30"/>
        <v>5.6701030927835051E-2</v>
      </c>
      <c r="E59" s="4">
        <v>1435</v>
      </c>
      <c r="F59" s="4">
        <v>1356</v>
      </c>
      <c r="G59" s="40">
        <f t="shared" si="31"/>
        <v>5.825958702064897E-2</v>
      </c>
      <c r="H59" s="4">
        <v>1426</v>
      </c>
      <c r="I59" s="4">
        <v>1347</v>
      </c>
      <c r="J59" s="40">
        <f t="shared" si="32"/>
        <v>5.8648849294729029E-2</v>
      </c>
      <c r="K59" s="2">
        <v>49</v>
      </c>
      <c r="L59" s="2">
        <v>37</v>
      </c>
      <c r="M59" s="40">
        <f t="shared" si="33"/>
        <v>0.32432432432432434</v>
      </c>
    </row>
    <row r="60" spans="1:13" s="5" customFormat="1" x14ac:dyDescent="0.2">
      <c r="A60" s="3" t="s">
        <v>36</v>
      </c>
      <c r="B60" s="2">
        <v>79</v>
      </c>
      <c r="C60" s="2">
        <v>65</v>
      </c>
      <c r="D60" s="40">
        <f t="shared" si="30"/>
        <v>0.2153846153846154</v>
      </c>
      <c r="E60" s="2">
        <v>65</v>
      </c>
      <c r="F60" s="2">
        <v>54</v>
      </c>
      <c r="G60" s="40">
        <f t="shared" si="31"/>
        <v>0.20370370370370369</v>
      </c>
      <c r="H60" s="2">
        <v>78</v>
      </c>
      <c r="I60" s="2">
        <v>64</v>
      </c>
      <c r="J60" s="40">
        <f t="shared" si="32"/>
        <v>0.21875</v>
      </c>
      <c r="K60" s="2">
        <v>2</v>
      </c>
      <c r="L60" s="2">
        <v>1</v>
      </c>
      <c r="M60" s="40">
        <f t="shared" si="33"/>
        <v>1</v>
      </c>
    </row>
    <row r="61" spans="1:13" s="5" customFormat="1" x14ac:dyDescent="0.2">
      <c r="A61" s="3" t="s">
        <v>37</v>
      </c>
      <c r="B61" s="2">
        <v>54</v>
      </c>
      <c r="C61" s="2">
        <v>44</v>
      </c>
      <c r="D61" s="40">
        <f t="shared" si="30"/>
        <v>0.22727272727272727</v>
      </c>
      <c r="E61" s="2">
        <v>37</v>
      </c>
      <c r="F61" s="2">
        <v>35</v>
      </c>
      <c r="G61" s="40">
        <f t="shared" si="31"/>
        <v>5.7142857142857141E-2</v>
      </c>
      <c r="H61" s="2">
        <v>30</v>
      </c>
      <c r="I61" s="2">
        <v>25</v>
      </c>
      <c r="J61" s="40">
        <f t="shared" si="32"/>
        <v>0.2</v>
      </c>
      <c r="K61" s="2">
        <v>5</v>
      </c>
      <c r="L61" s="2">
        <v>4</v>
      </c>
      <c r="M61" s="40">
        <f t="shared" si="33"/>
        <v>0.25</v>
      </c>
    </row>
    <row r="62" spans="1:13" s="1" customFormat="1" x14ac:dyDescent="0.2">
      <c r="A62" s="3" t="s">
        <v>38</v>
      </c>
      <c r="B62" s="2">
        <v>13</v>
      </c>
      <c r="C62" s="2">
        <v>6</v>
      </c>
      <c r="D62" s="40">
        <f t="shared" si="30"/>
        <v>1.1666666666666667</v>
      </c>
      <c r="E62" s="2">
        <v>9</v>
      </c>
      <c r="F62" s="2">
        <v>1</v>
      </c>
      <c r="G62" s="40">
        <f t="shared" si="31"/>
        <v>8</v>
      </c>
      <c r="H62" s="2">
        <v>10</v>
      </c>
      <c r="I62" s="2">
        <v>4</v>
      </c>
      <c r="J62" s="40">
        <f t="shared" si="32"/>
        <v>1.5</v>
      </c>
      <c r="K62" s="2">
        <v>2</v>
      </c>
      <c r="L62" s="2"/>
      <c r="M62" s="40" t="str">
        <f t="shared" si="33"/>
        <v>--</v>
      </c>
    </row>
    <row r="63" spans="1:13" s="1" customFormat="1" x14ac:dyDescent="0.2">
      <c r="A63" s="3" t="s">
        <v>39</v>
      </c>
      <c r="B63" s="2">
        <v>634</v>
      </c>
      <c r="C63" s="2">
        <v>568</v>
      </c>
      <c r="D63" s="40">
        <f t="shared" si="30"/>
        <v>0.11619718309859155</v>
      </c>
      <c r="E63" s="2">
        <v>611</v>
      </c>
      <c r="F63" s="2">
        <v>544</v>
      </c>
      <c r="G63" s="40">
        <f t="shared" si="31"/>
        <v>0.12316176470588236</v>
      </c>
      <c r="H63" s="2">
        <v>543</v>
      </c>
      <c r="I63" s="2">
        <v>511</v>
      </c>
      <c r="J63" s="40">
        <f t="shared" si="32"/>
        <v>6.262230919765166E-2</v>
      </c>
      <c r="K63" s="2">
        <v>50</v>
      </c>
      <c r="L63" s="2">
        <v>31</v>
      </c>
      <c r="M63" s="40">
        <f t="shared" si="33"/>
        <v>0.61290322580645162</v>
      </c>
    </row>
    <row r="64" spans="1:13" s="5" customFormat="1" x14ac:dyDescent="0.2">
      <c r="A64" s="56"/>
      <c r="B64" s="52"/>
      <c r="C64" s="52"/>
      <c r="D64" s="52"/>
      <c r="E64" s="53"/>
      <c r="F64" s="52"/>
      <c r="G64" s="52"/>
      <c r="H64" s="53"/>
      <c r="I64" s="52"/>
      <c r="J64" s="52"/>
      <c r="K64" s="54"/>
      <c r="L64" s="54"/>
      <c r="M64" s="55"/>
    </row>
    <row r="65" spans="1:13" s="5" customFormat="1" x14ac:dyDescent="0.2">
      <c r="A65" s="57" t="s">
        <v>5</v>
      </c>
      <c r="B65" s="58">
        <f>SUM(B56:B63)</f>
        <v>4141</v>
      </c>
      <c r="C65" s="58">
        <f>SUM(C56:C63)</f>
        <v>3852</v>
      </c>
      <c r="D65" s="40">
        <f t="shared" ref="D65" si="34">IF(C65&gt;0,(B65-C65)/C65,"--")</f>
        <v>7.5025960539979231E-2</v>
      </c>
      <c r="E65" s="58">
        <f>SUM(E56:E63)</f>
        <v>3934</v>
      </c>
      <c r="F65" s="58">
        <f>SUM(F56:F63)</f>
        <v>3654</v>
      </c>
      <c r="G65" s="40">
        <f t="shared" ref="G65" si="35">IF(F65&gt;0,(E65-F65)/F65,"--")</f>
        <v>7.662835249042145E-2</v>
      </c>
      <c r="H65" s="58">
        <f>SUM(H56:H63)</f>
        <v>4005</v>
      </c>
      <c r="I65" s="58">
        <f>SUM(I56:I63)</f>
        <v>3755</v>
      </c>
      <c r="J65" s="40">
        <f t="shared" ref="J65" si="36">IF(I65&gt;0,(H65-I65)/I65,"--")</f>
        <v>6.6577896138482029E-2</v>
      </c>
      <c r="K65" s="48">
        <f>SUM(K56:K63)</f>
        <v>202</v>
      </c>
      <c r="L65" s="48">
        <f>SUM(L56:L63)</f>
        <v>142</v>
      </c>
      <c r="M65" s="40">
        <f t="shared" si="33"/>
        <v>0.42253521126760563</v>
      </c>
    </row>
    <row r="66" spans="1:13" s="5" customFormat="1" x14ac:dyDescent="0.2"/>
    <row r="67" spans="1:13" s="5" customFormat="1" x14ac:dyDescent="0.2">
      <c r="A67" s="44"/>
      <c r="B67" s="9" t="s">
        <v>45</v>
      </c>
      <c r="C67" s="9" t="s">
        <v>46</v>
      </c>
      <c r="D67" s="45"/>
      <c r="E67" s="1"/>
      <c r="F67" s="71"/>
      <c r="G67" s="72"/>
      <c r="H67" s="9" t="s">
        <v>45</v>
      </c>
      <c r="I67" s="9" t="s">
        <v>46</v>
      </c>
      <c r="J67" s="59" t="s">
        <v>2</v>
      </c>
      <c r="K67" s="1"/>
      <c r="L67" s="1"/>
      <c r="M67" s="1"/>
    </row>
    <row r="68" spans="1:13" s="5" customFormat="1" ht="25.5" x14ac:dyDescent="0.2">
      <c r="A68" s="48"/>
      <c r="B68" s="49" t="s">
        <v>29</v>
      </c>
      <c r="C68" s="49" t="s">
        <v>29</v>
      </c>
      <c r="D68" s="44" t="s">
        <v>2</v>
      </c>
      <c r="F68" s="68" t="s">
        <v>40</v>
      </c>
      <c r="G68" s="69"/>
      <c r="H68" s="4">
        <f>B65</f>
        <v>4141</v>
      </c>
      <c r="I68" s="4">
        <f>C65</f>
        <v>3852</v>
      </c>
      <c r="J68" s="40">
        <f t="shared" ref="J68:J71" si="37">IF(I68&gt;0,(H68-I68)/I68,"--")</f>
        <v>7.5025960539979231E-2</v>
      </c>
    </row>
    <row r="69" spans="1:13" s="5" customFormat="1" x14ac:dyDescent="0.2">
      <c r="A69" s="51" t="s">
        <v>7</v>
      </c>
      <c r="B69" s="52"/>
      <c r="C69" s="52"/>
      <c r="D69" s="60"/>
      <c r="F69" s="68" t="s">
        <v>41</v>
      </c>
      <c r="G69" s="69"/>
      <c r="H69" s="4">
        <v>3607.81</v>
      </c>
      <c r="I69" s="4">
        <v>3370.5976999999998</v>
      </c>
      <c r="J69" s="40">
        <f t="shared" si="37"/>
        <v>7.0376924543679636E-2</v>
      </c>
    </row>
    <row r="70" spans="1:13" s="5" customFormat="1" x14ac:dyDescent="0.2">
      <c r="A70" s="2" t="s">
        <v>19</v>
      </c>
      <c r="B70" s="61">
        <v>46</v>
      </c>
      <c r="C70" s="61">
        <v>45</v>
      </c>
      <c r="D70" s="67">
        <f>IF(C70&gt;0,(B70 - C70)/C70,"--")</f>
        <v>2.2222222222222223E-2</v>
      </c>
      <c r="F70" s="68" t="s">
        <v>42</v>
      </c>
      <c r="G70" s="69"/>
      <c r="H70" s="4">
        <v>102.4652000000001</v>
      </c>
      <c r="I70" s="4">
        <v>58.265600000000177</v>
      </c>
      <c r="J70" s="40">
        <f t="shared" si="37"/>
        <v>0.75858825790860784</v>
      </c>
    </row>
    <row r="71" spans="1:13" s="5" customFormat="1" x14ac:dyDescent="0.2">
      <c r="A71" s="2" t="s">
        <v>8</v>
      </c>
      <c r="B71" s="4">
        <v>602</v>
      </c>
      <c r="C71" s="4">
        <v>529</v>
      </c>
      <c r="D71" s="67">
        <f>IF(C71&gt;0,(B71 - C71)/C71,"--")</f>
        <v>0.13799621928166353</v>
      </c>
      <c r="F71" s="68" t="s">
        <v>43</v>
      </c>
      <c r="G71" s="69"/>
      <c r="H71" s="4">
        <v>3710.2752</v>
      </c>
      <c r="I71" s="4">
        <v>3428.8633</v>
      </c>
      <c r="J71" s="40">
        <f t="shared" si="37"/>
        <v>8.2071484156280031E-2</v>
      </c>
    </row>
    <row r="72" spans="1:13" s="5" customFormat="1" x14ac:dyDescent="0.2">
      <c r="A72" s="2" t="s">
        <v>26</v>
      </c>
      <c r="B72" s="4">
        <v>286</v>
      </c>
      <c r="C72" s="4">
        <v>279</v>
      </c>
      <c r="D72" s="67">
        <f t="shared" ref="D72:D78" si="38">IF(C72&gt;0,(B72 - C72)/C72,"--")</f>
        <v>2.5089605734767026E-2</v>
      </c>
    </row>
    <row r="73" spans="1:13" s="5" customFormat="1" x14ac:dyDescent="0.2">
      <c r="A73" s="3" t="s">
        <v>20</v>
      </c>
      <c r="B73" s="62">
        <v>55</v>
      </c>
      <c r="C73" s="62">
        <v>41</v>
      </c>
      <c r="D73" s="67">
        <f t="shared" si="38"/>
        <v>0.34146341463414637</v>
      </c>
    </row>
    <row r="74" spans="1:13" s="5" customFormat="1" x14ac:dyDescent="0.2">
      <c r="A74" s="3" t="s">
        <v>21</v>
      </c>
      <c r="B74" s="4">
        <v>2009</v>
      </c>
      <c r="C74" s="4">
        <v>1988</v>
      </c>
      <c r="D74" s="67">
        <f t="shared" si="38"/>
        <v>1.0563380281690141E-2</v>
      </c>
    </row>
    <row r="75" spans="1:13" s="5" customFormat="1" x14ac:dyDescent="0.2">
      <c r="A75" s="3" t="s">
        <v>22</v>
      </c>
      <c r="B75" s="4">
        <v>289</v>
      </c>
      <c r="C75" s="4">
        <v>211</v>
      </c>
      <c r="D75" s="67">
        <f t="shared" si="38"/>
        <v>0.36966824644549762</v>
      </c>
    </row>
    <row r="76" spans="1:13" s="5" customFormat="1" x14ac:dyDescent="0.2">
      <c r="A76" s="3" t="s">
        <v>9</v>
      </c>
      <c r="B76" s="4">
        <v>363</v>
      </c>
      <c r="C76" s="4">
        <v>294</v>
      </c>
      <c r="D76" s="67">
        <f t="shared" si="38"/>
        <v>0.23469387755102042</v>
      </c>
    </row>
    <row r="77" spans="1:13" s="5" customFormat="1" x14ac:dyDescent="0.2">
      <c r="A77" s="3" t="s">
        <v>10</v>
      </c>
      <c r="B77" s="4">
        <v>202</v>
      </c>
      <c r="C77" s="4">
        <v>142</v>
      </c>
      <c r="D77" s="67">
        <f t="shared" si="38"/>
        <v>0.42253521126760563</v>
      </c>
    </row>
    <row r="78" spans="1:13" s="5" customFormat="1" x14ac:dyDescent="0.2">
      <c r="A78" s="3" t="s">
        <v>24</v>
      </c>
      <c r="B78" s="4">
        <v>289</v>
      </c>
      <c r="C78" s="4">
        <v>323</v>
      </c>
      <c r="D78" s="67">
        <f t="shared" si="38"/>
        <v>-0.10526315789473684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1848</v>
      </c>
      <c r="C80" s="4">
        <v>1680</v>
      </c>
      <c r="D80" s="40">
        <f t="shared" ref="D80:D81" si="39">IF(C80&gt;0,(B80-C80)/C80,"--")</f>
        <v>0.1</v>
      </c>
    </row>
    <row r="81" spans="1:11" s="1" customFormat="1" x14ac:dyDescent="0.2">
      <c r="A81" s="3" t="s">
        <v>12</v>
      </c>
      <c r="B81" s="4">
        <v>2293</v>
      </c>
      <c r="C81" s="4">
        <v>2172</v>
      </c>
      <c r="D81" s="40">
        <f t="shared" si="39"/>
        <v>5.5709023941068143E-2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1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3879</v>
      </c>
      <c r="C83" s="4">
        <v>3662</v>
      </c>
      <c r="D83" s="40">
        <f t="shared" ref="D83:D85" si="40">IF(C83&gt;0,(B83-C83)/C83,"--")</f>
        <v>5.9257236482796287E-2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60</v>
      </c>
      <c r="C84" s="4">
        <v>48</v>
      </c>
      <c r="D84" s="40">
        <f t="shared" si="40"/>
        <v>0.25</v>
      </c>
    </row>
    <row r="85" spans="1:11" s="5" customFormat="1" x14ac:dyDescent="0.2">
      <c r="A85" s="3" t="s">
        <v>10</v>
      </c>
      <c r="B85" s="4">
        <v>202</v>
      </c>
      <c r="C85" s="4">
        <v>142</v>
      </c>
      <c r="D85" s="40">
        <f t="shared" si="40"/>
        <v>0.42253521126760563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pageMargins left="0.25" right="0.25" top="0.59791666666666665" bottom="0.20499999999999999" header="0.3" footer="0.3"/>
  <pageSetup scale="80" fitToHeight="0" orientation="landscape" r:id="rId1"/>
  <headerFooter differentOddEven="1">
    <oddHeader>&amp;C&amp;"Arial,Bold"&amp;14Spring 2014 UW Tacoma ICORA Admissions Report (Census Day Numbers)</oddHeader>
    <evenHeader>&amp;C&amp;"Arial,Bold"&amp;14Spring 2014 UW Tacoma ICORA Enrollment Report</evenHead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Layout" zoomScaleNormal="100" workbookViewId="0">
      <selection activeCell="B8" sqref="B8:J8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47</v>
      </c>
      <c r="C2" s="9" t="s">
        <v>27</v>
      </c>
      <c r="D2" s="9"/>
      <c r="E2" s="9" t="s">
        <v>47</v>
      </c>
      <c r="F2" s="9" t="s">
        <v>27</v>
      </c>
      <c r="G2" s="9"/>
      <c r="H2" s="9" t="s">
        <v>47</v>
      </c>
      <c r="I2" s="9" t="s">
        <v>27</v>
      </c>
      <c r="J2" s="10"/>
      <c r="K2" s="9" t="s">
        <v>47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2362</v>
      </c>
      <c r="C5" s="4">
        <v>2411</v>
      </c>
      <c r="D5" s="40">
        <f t="shared" ref="D5:D8" si="0">IF(C5&gt;0,(B5-C5)/C5,"--")</f>
        <v>-2.0323517212774783E-2</v>
      </c>
      <c r="E5" s="10">
        <v>1880</v>
      </c>
      <c r="F5" s="10">
        <v>1801</v>
      </c>
      <c r="G5" s="40">
        <f t="shared" ref="G5:G6" si="1">IF(F5&gt;0,(E5-F5)/F5,"--")</f>
        <v>4.3864519711271518E-2</v>
      </c>
      <c r="H5" s="10">
        <v>688</v>
      </c>
      <c r="I5" s="10">
        <v>606</v>
      </c>
      <c r="J5" s="40">
        <f t="shared" ref="J5:J6" si="2">IF(I5&gt;0,(H5-I5)/I5,"--")</f>
        <v>0.13531353135313531</v>
      </c>
      <c r="K5" s="10">
        <v>0</v>
      </c>
      <c r="L5" s="10">
        <v>0</v>
      </c>
      <c r="M5" s="40" t="str">
        <f t="shared" ref="M5:M8" si="3">IF(L5&gt;0,(K5-L5)/L5,"--")</f>
        <v>--</v>
      </c>
    </row>
    <row r="6" spans="1:13" x14ac:dyDescent="0.2">
      <c r="A6" s="10" t="s">
        <v>4</v>
      </c>
      <c r="B6" s="4">
        <v>1596</v>
      </c>
      <c r="C6" s="4">
        <v>1491</v>
      </c>
      <c r="D6" s="40">
        <f t="shared" si="0"/>
        <v>7.0422535211267609E-2</v>
      </c>
      <c r="E6" s="10">
        <v>617</v>
      </c>
      <c r="F6" s="10">
        <v>707</v>
      </c>
      <c r="G6" s="40">
        <f t="shared" si="1"/>
        <v>-0.12729844413012731</v>
      </c>
      <c r="H6" s="10">
        <v>352</v>
      </c>
      <c r="I6" s="10">
        <v>432</v>
      </c>
      <c r="J6" s="40">
        <f t="shared" si="2"/>
        <v>-0.18518518518518517</v>
      </c>
      <c r="K6" s="10">
        <v>0</v>
      </c>
      <c r="L6" s="10">
        <v>0</v>
      </c>
      <c r="M6" s="40" t="str">
        <f t="shared" si="3"/>
        <v>--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4">
        <f>SUM(B5:B6)</f>
        <v>3958</v>
      </c>
      <c r="C8" s="4">
        <f>SUM(C5:C6)</f>
        <v>3902</v>
      </c>
      <c r="D8" s="40">
        <f t="shared" si="0"/>
        <v>1.4351614556637622E-2</v>
      </c>
      <c r="E8" s="4">
        <f t="shared" ref="E8:F8" si="4">SUM(E5:E6)</f>
        <v>2497</v>
      </c>
      <c r="F8" s="4">
        <f t="shared" si="4"/>
        <v>2508</v>
      </c>
      <c r="G8" s="40">
        <f t="shared" ref="G8" si="5">IF(F8&gt;0,(E8-F8)/F8,"--")</f>
        <v>-4.3859649122807015E-3</v>
      </c>
      <c r="H8" s="4">
        <f t="shared" ref="H8:I8" si="6">SUM(H5:H6)</f>
        <v>1040</v>
      </c>
      <c r="I8" s="4">
        <f t="shared" si="6"/>
        <v>1038</v>
      </c>
      <c r="J8" s="40">
        <f t="shared" ref="J8" si="7">IF(I8&gt;0,(H8-I8)/I8,"--")</f>
        <v>1.9267822736030828E-3</v>
      </c>
      <c r="K8" s="10">
        <f>IF(ISNUMBER(K5),SUM(K5:K6),K6)</f>
        <v>0</v>
      </c>
      <c r="L8" s="10">
        <f>IF(ISNUMBER(L5),SUM(L5:L6),L6)</f>
        <v>0</v>
      </c>
      <c r="M8" s="40" t="str">
        <f t="shared" si="3"/>
        <v>--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47</v>
      </c>
      <c r="C11" s="9" t="s">
        <v>27</v>
      </c>
      <c r="D11" s="9"/>
      <c r="E11" s="9" t="s">
        <v>47</v>
      </c>
      <c r="F11" s="9" t="s">
        <v>27</v>
      </c>
      <c r="G11" s="9"/>
      <c r="H11" s="9" t="s">
        <v>47</v>
      </c>
      <c r="I11" s="9" t="s">
        <v>27</v>
      </c>
      <c r="J11" s="10"/>
      <c r="K11" s="9" t="s">
        <v>47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9</v>
      </c>
      <c r="C14" s="37">
        <v>6</v>
      </c>
      <c r="D14" s="40">
        <f>IF(C14&gt;0,(B14-C14)/C14,"--")</f>
        <v>0.5</v>
      </c>
      <c r="E14" s="37">
        <v>2</v>
      </c>
      <c r="F14" s="37">
        <v>6</v>
      </c>
      <c r="G14" s="40">
        <f>IF(F14&gt;0,(E14-F14)/F14,"--")</f>
        <v>-0.66666666666666663</v>
      </c>
      <c r="H14" s="37">
        <v>1</v>
      </c>
      <c r="I14" s="37">
        <v>3</v>
      </c>
      <c r="J14" s="40">
        <f>IF(I14&gt;0,(H14-I14)/I14,"--")</f>
        <v>-0.66666666666666663</v>
      </c>
      <c r="K14" s="10">
        <v>0</v>
      </c>
      <c r="L14" s="10">
        <v>0</v>
      </c>
      <c r="M14" s="40" t="str">
        <f>IF(L14&gt;0,(K14-L14)/L14,"--")</f>
        <v>--</v>
      </c>
    </row>
    <row r="15" spans="1:13" x14ac:dyDescent="0.2">
      <c r="A15" s="2" t="s">
        <v>8</v>
      </c>
      <c r="B15" s="37">
        <v>839</v>
      </c>
      <c r="C15" s="37">
        <v>816</v>
      </c>
      <c r="D15" s="40">
        <f>IF(C15&gt;0,(B15-C15)/C15,"--")</f>
        <v>2.8186274509803922E-2</v>
      </c>
      <c r="E15" s="37">
        <v>739</v>
      </c>
      <c r="F15" s="37">
        <v>667</v>
      </c>
      <c r="G15" s="40">
        <f>IF(F15&gt;0,(E15-F15)/F15,"--")</f>
        <v>0.10794602698650675</v>
      </c>
      <c r="H15" s="37">
        <v>245</v>
      </c>
      <c r="I15" s="37">
        <v>213</v>
      </c>
      <c r="J15" s="40">
        <f>IF(I15&gt;0,(H15-I15)/I15,"--")</f>
        <v>0.15023474178403756</v>
      </c>
      <c r="K15" s="10">
        <v>0</v>
      </c>
      <c r="L15" s="10">
        <v>0</v>
      </c>
      <c r="M15" s="40" t="str">
        <f>IF(L15&gt;0,(K15-L15)/L15,"--")</f>
        <v>--</v>
      </c>
    </row>
    <row r="16" spans="1:13" x14ac:dyDescent="0.2">
      <c r="A16" s="2" t="s">
        <v>26</v>
      </c>
      <c r="B16" s="37">
        <v>192</v>
      </c>
      <c r="C16" s="37">
        <v>201</v>
      </c>
      <c r="D16" s="40">
        <f t="shared" ref="D16:D22" si="8">IF(C16&gt;0,(B16-C16)/C16,"--")</f>
        <v>-4.4776119402985072E-2</v>
      </c>
      <c r="E16" s="37">
        <v>114</v>
      </c>
      <c r="F16" s="37">
        <v>105</v>
      </c>
      <c r="G16" s="40">
        <f t="shared" ref="G16:G22" si="9">IF(F16&gt;0,(E16-F16)/F16,"--")</f>
        <v>8.5714285714285715E-2</v>
      </c>
      <c r="H16" s="37">
        <v>45</v>
      </c>
      <c r="I16" s="37">
        <v>43</v>
      </c>
      <c r="J16" s="40">
        <f t="shared" ref="J16:J22" si="10">IF(I16&gt;0,(H16-I16)/I16,"--")</f>
        <v>4.6511627906976744E-2</v>
      </c>
      <c r="K16" s="10">
        <v>0</v>
      </c>
      <c r="L16" s="10">
        <v>0</v>
      </c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7">
        <v>28</v>
      </c>
      <c r="C17" s="37">
        <v>28</v>
      </c>
      <c r="D17" s="40">
        <f t="shared" si="8"/>
        <v>0</v>
      </c>
      <c r="E17" s="37">
        <v>15</v>
      </c>
      <c r="F17" s="37">
        <v>19</v>
      </c>
      <c r="G17" s="40">
        <f t="shared" si="9"/>
        <v>-0.21052631578947367</v>
      </c>
      <c r="H17" s="37">
        <v>5</v>
      </c>
      <c r="I17" s="37">
        <v>9</v>
      </c>
      <c r="J17" s="40">
        <f t="shared" si="10"/>
        <v>-0.44444444444444442</v>
      </c>
      <c r="K17" s="10">
        <v>0</v>
      </c>
      <c r="L17" s="13">
        <v>0</v>
      </c>
      <c r="M17" s="40" t="str">
        <f t="shared" si="11"/>
        <v>--</v>
      </c>
    </row>
    <row r="18" spans="1:13" x14ac:dyDescent="0.2">
      <c r="A18" s="3" t="s">
        <v>21</v>
      </c>
      <c r="B18" s="37">
        <v>653</v>
      </c>
      <c r="C18" s="37">
        <v>663</v>
      </c>
      <c r="D18" s="40">
        <f t="shared" si="8"/>
        <v>-1.5082956259426848E-2</v>
      </c>
      <c r="E18" s="37">
        <v>540</v>
      </c>
      <c r="F18" s="37">
        <v>528</v>
      </c>
      <c r="G18" s="40">
        <f t="shared" si="9"/>
        <v>2.2727272727272728E-2</v>
      </c>
      <c r="H18" s="37">
        <v>209</v>
      </c>
      <c r="I18" s="37">
        <v>182</v>
      </c>
      <c r="J18" s="40">
        <f t="shared" si="10"/>
        <v>0.14835164835164835</v>
      </c>
      <c r="K18" s="10">
        <v>0</v>
      </c>
      <c r="L18" s="10">
        <v>0</v>
      </c>
      <c r="M18" s="40" t="str">
        <f t="shared" si="11"/>
        <v>--</v>
      </c>
    </row>
    <row r="19" spans="1:13" x14ac:dyDescent="0.2">
      <c r="A19" s="3" t="s">
        <v>22</v>
      </c>
      <c r="B19" s="37">
        <v>158</v>
      </c>
      <c r="C19" s="37">
        <v>140</v>
      </c>
      <c r="D19" s="40">
        <f t="shared" si="8"/>
        <v>0.12857142857142856</v>
      </c>
      <c r="E19" s="37">
        <v>135</v>
      </c>
      <c r="F19" s="37">
        <v>122</v>
      </c>
      <c r="G19" s="40">
        <f t="shared" si="9"/>
        <v>0.10655737704918032</v>
      </c>
      <c r="H19" s="37">
        <v>51</v>
      </c>
      <c r="I19" s="37">
        <v>41</v>
      </c>
      <c r="J19" s="40">
        <f t="shared" si="10"/>
        <v>0.24390243902439024</v>
      </c>
      <c r="K19" s="10">
        <v>0</v>
      </c>
      <c r="L19" s="10">
        <v>0</v>
      </c>
      <c r="M19" s="40" t="str">
        <f t="shared" si="11"/>
        <v>--</v>
      </c>
    </row>
    <row r="20" spans="1:13" x14ac:dyDescent="0.2">
      <c r="A20" s="3" t="s">
        <v>9</v>
      </c>
      <c r="B20" s="10">
        <v>300</v>
      </c>
      <c r="C20" s="10">
        <v>313</v>
      </c>
      <c r="D20" s="40">
        <f t="shared" si="8"/>
        <v>-4.1533546325878593E-2</v>
      </c>
      <c r="E20" s="10">
        <v>220</v>
      </c>
      <c r="F20" s="10">
        <v>215</v>
      </c>
      <c r="G20" s="40">
        <f t="shared" si="9"/>
        <v>2.3255813953488372E-2</v>
      </c>
      <c r="H20" s="10">
        <v>92</v>
      </c>
      <c r="I20" s="10">
        <v>67</v>
      </c>
      <c r="J20" s="40">
        <f t="shared" si="10"/>
        <v>0.37313432835820898</v>
      </c>
      <c r="K20" s="10">
        <v>0</v>
      </c>
      <c r="L20" s="10">
        <v>0</v>
      </c>
      <c r="M20" s="40" t="str">
        <f t="shared" si="11"/>
        <v>--</v>
      </c>
    </row>
    <row r="21" spans="1:13" x14ac:dyDescent="0.2">
      <c r="A21" s="3" t="s">
        <v>10</v>
      </c>
      <c r="B21" s="37">
        <v>143</v>
      </c>
      <c r="C21" s="37">
        <v>213</v>
      </c>
      <c r="D21" s="40">
        <f t="shared" si="8"/>
        <v>-0.32863849765258218</v>
      </c>
      <c r="E21" s="37">
        <v>85</v>
      </c>
      <c r="F21" s="37">
        <v>119</v>
      </c>
      <c r="G21" s="40">
        <f t="shared" si="9"/>
        <v>-0.2857142857142857</v>
      </c>
      <c r="H21" s="37">
        <v>29</v>
      </c>
      <c r="I21" s="37">
        <v>40</v>
      </c>
      <c r="J21" s="40">
        <f t="shared" si="10"/>
        <v>-0.27500000000000002</v>
      </c>
      <c r="K21" s="10">
        <v>0</v>
      </c>
      <c r="L21" s="10">
        <v>0</v>
      </c>
      <c r="M21" s="40" t="str">
        <f t="shared" si="11"/>
        <v>--</v>
      </c>
    </row>
    <row r="22" spans="1:13" x14ac:dyDescent="0.2">
      <c r="A22" s="3" t="s">
        <v>24</v>
      </c>
      <c r="B22" s="37">
        <v>40</v>
      </c>
      <c r="C22" s="37">
        <v>31</v>
      </c>
      <c r="D22" s="40">
        <f t="shared" si="8"/>
        <v>0.29032258064516131</v>
      </c>
      <c r="E22" s="37">
        <v>30</v>
      </c>
      <c r="F22" s="37">
        <v>20</v>
      </c>
      <c r="G22" s="40">
        <f t="shared" si="9"/>
        <v>0.5</v>
      </c>
      <c r="H22" s="37">
        <v>11</v>
      </c>
      <c r="I22" s="37">
        <v>8</v>
      </c>
      <c r="J22" s="40">
        <f t="shared" si="10"/>
        <v>0.375</v>
      </c>
      <c r="K22" s="10">
        <v>0</v>
      </c>
      <c r="L22" s="10">
        <v>0</v>
      </c>
      <c r="M22" s="40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1269</v>
      </c>
      <c r="C24" s="31">
        <v>1322</v>
      </c>
      <c r="D24" s="40">
        <f t="shared" ref="D24:D25" si="12">IF(C24&gt;0,(B24-C24)/C24,"--")</f>
        <v>-4.0090771558245086E-2</v>
      </c>
      <c r="E24" s="10">
        <v>1023</v>
      </c>
      <c r="F24" s="10">
        <v>983</v>
      </c>
      <c r="G24" s="40">
        <f t="shared" ref="G24:G25" si="13">IF(F24&gt;0,(E24-F24)/F24,"--")</f>
        <v>4.0691759918616482E-2</v>
      </c>
      <c r="H24" s="10">
        <v>376</v>
      </c>
      <c r="I24" s="10">
        <v>326</v>
      </c>
      <c r="J24" s="40">
        <f t="shared" ref="J24:J25" si="14">IF(I24&gt;0,(H24-I24)/I24,"--")</f>
        <v>0.15337423312883436</v>
      </c>
      <c r="K24" s="10">
        <v>0</v>
      </c>
      <c r="L24" s="10">
        <v>0</v>
      </c>
      <c r="M24" s="40" t="str">
        <f t="shared" ref="M24:M25" si="15">IF(L24&gt;0,(K24-L24)/L24,"--")</f>
        <v>--</v>
      </c>
    </row>
    <row r="25" spans="1:13" x14ac:dyDescent="0.2">
      <c r="A25" s="13" t="s">
        <v>11</v>
      </c>
      <c r="B25" s="31">
        <v>1093</v>
      </c>
      <c r="C25" s="31">
        <v>1089</v>
      </c>
      <c r="D25" s="40">
        <f t="shared" si="12"/>
        <v>3.6730945821854912E-3</v>
      </c>
      <c r="E25" s="10">
        <v>857</v>
      </c>
      <c r="F25" s="10">
        <v>818</v>
      </c>
      <c r="G25" s="40">
        <f t="shared" si="13"/>
        <v>4.7677261613691929E-2</v>
      </c>
      <c r="H25" s="10">
        <v>312</v>
      </c>
      <c r="I25" s="10">
        <v>280</v>
      </c>
      <c r="J25" s="40">
        <f t="shared" si="14"/>
        <v>0.11428571428571428</v>
      </c>
      <c r="K25" s="10">
        <v>0</v>
      </c>
      <c r="L25" s="10">
        <v>0</v>
      </c>
      <c r="M25" s="40" t="str">
        <f t="shared" si="15"/>
        <v>--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2019</v>
      </c>
      <c r="C27" s="31">
        <v>1977</v>
      </c>
      <c r="D27" s="40">
        <f t="shared" ref="D27:D29" si="16">IF(C27&gt;0,(B27-C27)/C27,"--")</f>
        <v>2.1244309559939303E-2</v>
      </c>
      <c r="E27" s="31">
        <v>1655</v>
      </c>
      <c r="F27" s="31">
        <v>1532</v>
      </c>
      <c r="G27" s="40">
        <f t="shared" ref="G27:G29" si="17">IF(F27&gt;0,(E27-F27)/F27,"--")</f>
        <v>8.0287206266318537E-2</v>
      </c>
      <c r="H27" s="10">
        <v>627</v>
      </c>
      <c r="I27" s="10">
        <v>543</v>
      </c>
      <c r="J27" s="40">
        <f t="shared" ref="J27:J29" si="18">IF(I27&gt;0,(H27-I27)/I27,"--")</f>
        <v>0.15469613259668508</v>
      </c>
      <c r="K27" s="10">
        <v>0</v>
      </c>
      <c r="L27" s="10">
        <v>0</v>
      </c>
      <c r="M27" s="40" t="str">
        <f t="shared" ref="M27:M29" si="19">IF(L27&gt;0,(K27-L27)/L27,"--")</f>
        <v>--</v>
      </c>
    </row>
    <row r="28" spans="1:13" x14ac:dyDescent="0.2">
      <c r="A28" s="13" t="s">
        <v>15</v>
      </c>
      <c r="B28" s="10">
        <v>200</v>
      </c>
      <c r="C28" s="10">
        <v>221</v>
      </c>
      <c r="D28" s="40">
        <f t="shared" si="16"/>
        <v>-9.5022624434389136E-2</v>
      </c>
      <c r="E28" s="10">
        <v>140</v>
      </c>
      <c r="F28" s="10">
        <v>150</v>
      </c>
      <c r="G28" s="40">
        <f t="shared" si="17"/>
        <v>-6.6666666666666666E-2</v>
      </c>
      <c r="H28" s="10">
        <v>32</v>
      </c>
      <c r="I28" s="10">
        <v>23</v>
      </c>
      <c r="J28" s="40">
        <f t="shared" si="18"/>
        <v>0.39130434782608697</v>
      </c>
      <c r="K28" s="10">
        <v>0</v>
      </c>
      <c r="L28" s="10">
        <v>0</v>
      </c>
      <c r="M28" s="40" t="str">
        <f t="shared" si="19"/>
        <v>--</v>
      </c>
    </row>
    <row r="29" spans="1:13" x14ac:dyDescent="0.2">
      <c r="A29" s="13" t="s">
        <v>10</v>
      </c>
      <c r="B29" s="10">
        <v>143</v>
      </c>
      <c r="C29" s="10">
        <v>213</v>
      </c>
      <c r="D29" s="40">
        <f t="shared" si="16"/>
        <v>-0.32863849765258218</v>
      </c>
      <c r="E29" s="10">
        <v>85</v>
      </c>
      <c r="F29" s="10">
        <v>119</v>
      </c>
      <c r="G29" s="40">
        <f t="shared" si="17"/>
        <v>-0.2857142857142857</v>
      </c>
      <c r="H29" s="10">
        <v>29</v>
      </c>
      <c r="I29" s="10">
        <v>40</v>
      </c>
      <c r="J29" s="40">
        <f t="shared" si="18"/>
        <v>-0.27500000000000002</v>
      </c>
      <c r="K29" s="10">
        <v>0</v>
      </c>
      <c r="L29" s="10">
        <v>0</v>
      </c>
      <c r="M29" s="40" t="str">
        <f t="shared" si="19"/>
        <v>--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47</v>
      </c>
      <c r="C32" s="9" t="s">
        <v>27</v>
      </c>
      <c r="D32" s="9"/>
      <c r="E32" s="9" t="s">
        <v>47</v>
      </c>
      <c r="F32" s="9" t="s">
        <v>27</v>
      </c>
      <c r="G32" s="9"/>
      <c r="H32" s="9" t="s">
        <v>47</v>
      </c>
      <c r="I32" s="9" t="s">
        <v>27</v>
      </c>
      <c r="J32" s="10"/>
      <c r="K32" s="9" t="s">
        <v>47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9</v>
      </c>
      <c r="C35" s="37">
        <v>12</v>
      </c>
      <c r="D35" s="40">
        <f>IF(C35&gt;0,(B35-C35)/C35,"--")</f>
        <v>-0.25</v>
      </c>
      <c r="E35" s="37">
        <v>2</v>
      </c>
      <c r="F35" s="37">
        <v>7</v>
      </c>
      <c r="G35" s="40">
        <f>IF(F35&gt;0,(E35-F35)/F35,"--")</f>
        <v>-0.7142857142857143</v>
      </c>
      <c r="H35" s="37">
        <v>2</v>
      </c>
      <c r="I35" s="37">
        <v>3</v>
      </c>
      <c r="J35" s="40">
        <f>IF(I35&gt;0,(H35-I35)/I35,"--")</f>
        <v>-0.33333333333333331</v>
      </c>
      <c r="K35" s="10">
        <v>0</v>
      </c>
      <c r="L35" s="10">
        <v>0</v>
      </c>
      <c r="M35" s="40" t="str">
        <f>IF(L35&gt;0,(K35-L35)/L35,"--")</f>
        <v>--</v>
      </c>
    </row>
    <row r="36" spans="1:13" x14ac:dyDescent="0.2">
      <c r="A36" s="2" t="s">
        <v>8</v>
      </c>
      <c r="B36" s="37">
        <v>318</v>
      </c>
      <c r="C36" s="37">
        <v>252</v>
      </c>
      <c r="D36" s="40">
        <f>IF(C36&gt;0,(B36-C36)/C36,"--")</f>
        <v>0.26190476190476192</v>
      </c>
      <c r="E36" s="37">
        <v>114</v>
      </c>
      <c r="F36" s="37">
        <v>90</v>
      </c>
      <c r="G36" s="40">
        <f>IF(F36&gt;0,(E36-F36)/F36,"--")</f>
        <v>0.26666666666666666</v>
      </c>
      <c r="H36" s="37">
        <v>70</v>
      </c>
      <c r="I36" s="37">
        <v>55</v>
      </c>
      <c r="J36" s="40">
        <f>IF(I36&gt;0,(H36-I36)/I36,"--")</f>
        <v>0.27272727272727271</v>
      </c>
      <c r="K36" s="10">
        <v>0</v>
      </c>
      <c r="L36" s="10">
        <v>0</v>
      </c>
      <c r="M36" s="40" t="str">
        <f>IF(L36&gt;0,(K36-L36)/L36,"--")</f>
        <v>--</v>
      </c>
    </row>
    <row r="37" spans="1:13" x14ac:dyDescent="0.2">
      <c r="A37" s="2" t="s">
        <v>26</v>
      </c>
      <c r="B37" s="37">
        <v>97</v>
      </c>
      <c r="C37" s="37">
        <v>87</v>
      </c>
      <c r="D37" s="40">
        <f t="shared" ref="D37:D43" si="20">IF(C37&gt;0,(B37-C37)/C37,"--")</f>
        <v>0.11494252873563218</v>
      </c>
      <c r="E37" s="37">
        <v>19</v>
      </c>
      <c r="F37" s="37">
        <v>31</v>
      </c>
      <c r="G37" s="40">
        <f t="shared" ref="G37:G43" si="21">IF(F37&gt;0,(E37-F37)/F37,"--")</f>
        <v>-0.38709677419354838</v>
      </c>
      <c r="H37" s="37">
        <v>15</v>
      </c>
      <c r="I37" s="37">
        <v>24</v>
      </c>
      <c r="J37" s="40">
        <f t="shared" ref="J37:J43" si="22">IF(I37&gt;0,(H37-I37)/I37,"--")</f>
        <v>-0.375</v>
      </c>
      <c r="K37" s="10">
        <v>0</v>
      </c>
      <c r="L37" s="10">
        <v>0</v>
      </c>
      <c r="M37" s="40" t="str">
        <f t="shared" ref="M37:M50" si="23">IF(L37&gt;0,(K37-L37)/L37,"--")</f>
        <v>--</v>
      </c>
    </row>
    <row r="38" spans="1:13" x14ac:dyDescent="0.2">
      <c r="A38" s="3" t="s">
        <v>20</v>
      </c>
      <c r="B38" s="37">
        <v>13</v>
      </c>
      <c r="C38" s="37">
        <v>10</v>
      </c>
      <c r="D38" s="40">
        <f t="shared" si="20"/>
        <v>0.3</v>
      </c>
      <c r="E38" s="37">
        <v>1</v>
      </c>
      <c r="F38" s="37">
        <v>3</v>
      </c>
      <c r="G38" s="40">
        <f t="shared" si="21"/>
        <v>-0.66666666666666663</v>
      </c>
      <c r="H38" s="37">
        <v>1</v>
      </c>
      <c r="I38" s="37">
        <v>2</v>
      </c>
      <c r="J38" s="40">
        <f t="shared" si="22"/>
        <v>-0.5</v>
      </c>
      <c r="K38" s="13">
        <v>0</v>
      </c>
      <c r="L38" s="13">
        <v>0</v>
      </c>
      <c r="M38" s="40" t="str">
        <f t="shared" si="23"/>
        <v>--</v>
      </c>
    </row>
    <row r="39" spans="1:13" x14ac:dyDescent="0.2">
      <c r="A39" s="3" t="s">
        <v>21</v>
      </c>
      <c r="B39" s="37">
        <v>668</v>
      </c>
      <c r="C39" s="37">
        <v>709</v>
      </c>
      <c r="D39" s="40">
        <f t="shared" si="20"/>
        <v>-5.7827926657263752E-2</v>
      </c>
      <c r="E39" s="37">
        <v>281</v>
      </c>
      <c r="F39" s="37">
        <v>394</v>
      </c>
      <c r="G39" s="40">
        <f t="shared" si="21"/>
        <v>-0.28680203045685282</v>
      </c>
      <c r="H39" s="37">
        <v>175</v>
      </c>
      <c r="I39" s="37">
        <v>240</v>
      </c>
      <c r="J39" s="40">
        <f t="shared" si="22"/>
        <v>-0.27083333333333331</v>
      </c>
      <c r="K39" s="10">
        <v>0</v>
      </c>
      <c r="L39" s="10">
        <v>0</v>
      </c>
      <c r="M39" s="40" t="str">
        <f t="shared" si="23"/>
        <v>--</v>
      </c>
    </row>
    <row r="40" spans="1:13" x14ac:dyDescent="0.2">
      <c r="A40" s="3" t="s">
        <v>22</v>
      </c>
      <c r="B40" s="37">
        <v>72</v>
      </c>
      <c r="C40" s="37">
        <v>66</v>
      </c>
      <c r="D40" s="40">
        <f t="shared" si="20"/>
        <v>9.0909090909090912E-2</v>
      </c>
      <c r="E40" s="37">
        <v>35</v>
      </c>
      <c r="F40" s="37">
        <v>41</v>
      </c>
      <c r="G40" s="40">
        <f t="shared" si="21"/>
        <v>-0.14634146341463414</v>
      </c>
      <c r="H40" s="37">
        <v>21</v>
      </c>
      <c r="I40" s="37">
        <v>24</v>
      </c>
      <c r="J40" s="40">
        <f t="shared" si="22"/>
        <v>-0.125</v>
      </c>
      <c r="K40" s="10">
        <v>0</v>
      </c>
      <c r="L40" s="10">
        <v>0</v>
      </c>
      <c r="M40" s="40" t="str">
        <f t="shared" si="23"/>
        <v>--</v>
      </c>
    </row>
    <row r="41" spans="1:13" x14ac:dyDescent="0.2">
      <c r="A41" s="3" t="s">
        <v>9</v>
      </c>
      <c r="B41" s="10">
        <v>99</v>
      </c>
      <c r="C41" s="10">
        <v>109</v>
      </c>
      <c r="D41" s="40">
        <f t="shared" si="20"/>
        <v>-9.1743119266055051E-2</v>
      </c>
      <c r="E41" s="10">
        <v>31</v>
      </c>
      <c r="F41" s="10">
        <v>51</v>
      </c>
      <c r="G41" s="40">
        <f t="shared" si="21"/>
        <v>-0.39215686274509803</v>
      </c>
      <c r="H41" s="10">
        <v>12</v>
      </c>
      <c r="I41" s="10">
        <v>34</v>
      </c>
      <c r="J41" s="40">
        <f t="shared" si="22"/>
        <v>-0.6470588235294118</v>
      </c>
      <c r="K41" s="10">
        <v>0</v>
      </c>
      <c r="L41" s="10">
        <v>0</v>
      </c>
      <c r="M41" s="40" t="str">
        <f t="shared" si="23"/>
        <v>--</v>
      </c>
    </row>
    <row r="42" spans="1:13" x14ac:dyDescent="0.2">
      <c r="A42" s="3" t="s">
        <v>10</v>
      </c>
      <c r="B42" s="37">
        <v>301</v>
      </c>
      <c r="C42" s="37">
        <v>226</v>
      </c>
      <c r="D42" s="40">
        <f t="shared" si="20"/>
        <v>0.33185840707964603</v>
      </c>
      <c r="E42" s="10">
        <v>129</v>
      </c>
      <c r="F42" s="10">
        <v>77</v>
      </c>
      <c r="G42" s="40">
        <f t="shared" si="21"/>
        <v>0.67532467532467533</v>
      </c>
      <c r="H42" s="10">
        <v>52</v>
      </c>
      <c r="I42" s="10">
        <v>42</v>
      </c>
      <c r="J42" s="40">
        <f t="shared" si="22"/>
        <v>0.23809523809523808</v>
      </c>
      <c r="K42" s="10">
        <v>0</v>
      </c>
      <c r="L42" s="10">
        <v>0</v>
      </c>
      <c r="M42" s="40" t="str">
        <f t="shared" si="23"/>
        <v>--</v>
      </c>
    </row>
    <row r="43" spans="1:13" x14ac:dyDescent="0.2">
      <c r="A43" s="3" t="s">
        <v>24</v>
      </c>
      <c r="B43" s="37">
        <v>19</v>
      </c>
      <c r="C43" s="37">
        <v>20</v>
      </c>
      <c r="D43" s="40">
        <f t="shared" si="20"/>
        <v>-0.05</v>
      </c>
      <c r="E43" s="10">
        <v>5</v>
      </c>
      <c r="F43" s="10">
        <v>13</v>
      </c>
      <c r="G43" s="40">
        <f t="shared" si="21"/>
        <v>-0.61538461538461542</v>
      </c>
      <c r="H43" s="10">
        <v>4</v>
      </c>
      <c r="I43" s="10">
        <v>8</v>
      </c>
      <c r="J43" s="40">
        <f t="shared" si="22"/>
        <v>-0.5</v>
      </c>
      <c r="K43" s="10">
        <v>0</v>
      </c>
      <c r="L43" s="10">
        <v>0</v>
      </c>
      <c r="M43" s="40" t="str">
        <f t="shared" si="23"/>
        <v>--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805</v>
      </c>
      <c r="C45" s="37">
        <v>811</v>
      </c>
      <c r="D45" s="40">
        <f t="shared" ref="D45:D46" si="24">IF(C45&gt;0,(B45-C45)/C45,"--")</f>
        <v>-7.3982737361282368E-3</v>
      </c>
      <c r="E45" s="10">
        <v>352</v>
      </c>
      <c r="F45" s="10">
        <v>421</v>
      </c>
      <c r="G45" s="40">
        <f t="shared" ref="G45:G46" si="25">IF(F45&gt;0,(E45-F45)/F45,"--")</f>
        <v>-0.16389548693586697</v>
      </c>
      <c r="H45" s="10">
        <v>197</v>
      </c>
      <c r="I45" s="10">
        <v>270</v>
      </c>
      <c r="J45" s="40">
        <f t="shared" ref="J45:J46" si="26">IF(I45&gt;0,(H45-I45)/I45,"--")</f>
        <v>-0.27037037037037037</v>
      </c>
      <c r="K45" s="10">
        <v>0</v>
      </c>
      <c r="L45" s="10">
        <v>0</v>
      </c>
      <c r="M45" s="40" t="str">
        <f t="shared" si="23"/>
        <v>--</v>
      </c>
    </row>
    <row r="46" spans="1:13" x14ac:dyDescent="0.2">
      <c r="A46" s="13" t="s">
        <v>11</v>
      </c>
      <c r="B46" s="37">
        <v>791</v>
      </c>
      <c r="C46" s="37">
        <v>680</v>
      </c>
      <c r="D46" s="40">
        <f t="shared" si="24"/>
        <v>0.16323529411764706</v>
      </c>
      <c r="E46" s="10">
        <v>265</v>
      </c>
      <c r="F46" s="10">
        <v>286</v>
      </c>
      <c r="G46" s="40">
        <f t="shared" si="25"/>
        <v>-7.3426573426573424E-2</v>
      </c>
      <c r="H46" s="10">
        <v>155</v>
      </c>
      <c r="I46" s="10">
        <v>162</v>
      </c>
      <c r="J46" s="40">
        <f t="shared" si="26"/>
        <v>-4.3209876543209874E-2</v>
      </c>
      <c r="K46" s="10">
        <v>0</v>
      </c>
      <c r="L46" s="10">
        <v>0</v>
      </c>
      <c r="M46" s="40" t="str">
        <f t="shared" si="23"/>
        <v>--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1171</v>
      </c>
      <c r="C48" s="31">
        <v>1165</v>
      </c>
      <c r="D48" s="40">
        <f t="shared" ref="D48:D50" si="27">IF(C48&gt;0,(B48-C48)/C48,"--")</f>
        <v>5.1502145922746783E-3</v>
      </c>
      <c r="E48" s="10">
        <v>442</v>
      </c>
      <c r="F48" s="10">
        <v>595</v>
      </c>
      <c r="G48" s="40">
        <f t="shared" ref="G48:G50" si="28">IF(F48&gt;0,(E48-F48)/F48,"--")</f>
        <v>-0.25714285714285712</v>
      </c>
      <c r="H48" s="10">
        <v>279</v>
      </c>
      <c r="I48" s="10">
        <v>370</v>
      </c>
      <c r="J48" s="40">
        <f t="shared" ref="J48:J50" si="29">IF(I48&gt;0,(H48-I48)/I48,"--")</f>
        <v>-0.24594594594594596</v>
      </c>
      <c r="K48" s="10">
        <v>0</v>
      </c>
      <c r="L48" s="10">
        <v>0</v>
      </c>
      <c r="M48" s="40" t="str">
        <f t="shared" si="23"/>
        <v>--</v>
      </c>
    </row>
    <row r="49" spans="1:13" x14ac:dyDescent="0.2">
      <c r="A49" s="13" t="s">
        <v>15</v>
      </c>
      <c r="B49" s="10">
        <v>124</v>
      </c>
      <c r="C49" s="10">
        <v>100</v>
      </c>
      <c r="D49" s="40">
        <f t="shared" si="27"/>
        <v>0.24</v>
      </c>
      <c r="E49" s="10">
        <v>46</v>
      </c>
      <c r="F49" s="10">
        <v>35</v>
      </c>
      <c r="G49" s="40">
        <f t="shared" si="28"/>
        <v>0.31428571428571428</v>
      </c>
      <c r="H49" s="10">
        <v>21</v>
      </c>
      <c r="I49" s="10">
        <v>20</v>
      </c>
      <c r="J49" s="40">
        <f t="shared" si="29"/>
        <v>0.05</v>
      </c>
      <c r="K49" s="10">
        <v>0</v>
      </c>
      <c r="L49" s="10">
        <v>0</v>
      </c>
      <c r="M49" s="40" t="str">
        <f t="shared" si="23"/>
        <v>--</v>
      </c>
    </row>
    <row r="50" spans="1:13" x14ac:dyDescent="0.2">
      <c r="A50" s="13" t="s">
        <v>10</v>
      </c>
      <c r="B50" s="10">
        <v>301</v>
      </c>
      <c r="C50" s="10">
        <v>226</v>
      </c>
      <c r="D50" s="40">
        <f t="shared" si="27"/>
        <v>0.33185840707964603</v>
      </c>
      <c r="E50" s="10">
        <v>129</v>
      </c>
      <c r="F50" s="10">
        <v>77</v>
      </c>
      <c r="G50" s="40">
        <f t="shared" si="28"/>
        <v>0.67532467532467533</v>
      </c>
      <c r="H50" s="10">
        <v>52</v>
      </c>
      <c r="I50" s="10">
        <v>42</v>
      </c>
      <c r="J50" s="40">
        <f t="shared" si="29"/>
        <v>0.23809523809523808</v>
      </c>
      <c r="K50" s="10">
        <v>0</v>
      </c>
      <c r="L50" s="10">
        <v>0</v>
      </c>
      <c r="M50" s="40" t="str">
        <f t="shared" si="23"/>
        <v>--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</sheetData>
  <mergeCells count="2">
    <mergeCell ref="A10:M10"/>
    <mergeCell ref="A31:M31"/>
  </mergeCells>
  <pageMargins left="0.25" right="0.25" top="0.59791666666666665" bottom="0.75" header="0.3" footer="0.3"/>
  <pageSetup scale="80" fitToHeight="0" orientation="landscape" r:id="rId1"/>
  <headerFooter differentFirst="1" alignWithMargins="0">
    <oddHeader>&amp;C&amp;"Arial,Bold"&amp;14Autumn 2013 UW Bothell ICORA Enrollment Report</oddHeader>
    <firstHeader>&amp;C&amp;"Arial,Bold"&amp;14Autumn 2014 UW Bothell ICORA Admissions Report (June Numbers)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Layout" zoomScaleNormal="100" workbookViewId="0">
      <selection activeCell="I18" sqref="H18:I18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47</v>
      </c>
      <c r="C2" s="9" t="s">
        <v>27</v>
      </c>
      <c r="D2" s="9"/>
      <c r="E2" s="9" t="s">
        <v>47</v>
      </c>
      <c r="F2" s="9" t="s">
        <v>27</v>
      </c>
      <c r="G2" s="9"/>
      <c r="H2" s="9" t="s">
        <v>47</v>
      </c>
      <c r="I2" s="9" t="s">
        <v>27</v>
      </c>
      <c r="J2" s="10"/>
      <c r="K2" s="9" t="s">
        <v>47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31602</v>
      </c>
      <c r="C5" s="4">
        <v>30193</v>
      </c>
      <c r="D5" s="40">
        <f t="shared" ref="D5:D8" si="0">IF(C5&gt;0,(B5-C5)/C5,"--")</f>
        <v>4.6666445864935582E-2</v>
      </c>
      <c r="E5" s="4">
        <v>17442</v>
      </c>
      <c r="F5" s="4">
        <v>16490</v>
      </c>
      <c r="G5" s="40">
        <f t="shared" ref="G5:G6" si="1">IF(F5&gt;0,(E5-F5)/F5,"--")</f>
        <v>5.7731958762886601E-2</v>
      </c>
      <c r="H5" s="4">
        <v>6605</v>
      </c>
      <c r="I5" s="4">
        <v>6347</v>
      </c>
      <c r="J5" s="40">
        <f t="shared" ref="J5:J6" si="2">IF(I5&gt;0,(H5-I5)/I5,"--")</f>
        <v>4.0649125571135973E-2</v>
      </c>
      <c r="K5" s="10">
        <v>0</v>
      </c>
      <c r="L5" s="10">
        <v>0</v>
      </c>
      <c r="M5" s="40" t="str">
        <f t="shared" ref="M5:M8" si="3">IF(L5&gt;0,(K5-L5)/L5,"--")</f>
        <v>--</v>
      </c>
    </row>
    <row r="6" spans="1:13" x14ac:dyDescent="0.2">
      <c r="A6" s="10" t="s">
        <v>4</v>
      </c>
      <c r="B6" s="4">
        <v>5814</v>
      </c>
      <c r="C6" s="4">
        <v>5391</v>
      </c>
      <c r="D6" s="40">
        <f t="shared" si="0"/>
        <v>7.8464106844741241E-2</v>
      </c>
      <c r="E6" s="4">
        <v>1133</v>
      </c>
      <c r="F6" s="4">
        <v>1472</v>
      </c>
      <c r="G6" s="40">
        <f t="shared" si="1"/>
        <v>-0.23029891304347827</v>
      </c>
      <c r="H6" s="4">
        <v>483</v>
      </c>
      <c r="I6" s="4">
        <v>718</v>
      </c>
      <c r="J6" s="40">
        <f t="shared" si="2"/>
        <v>-0.32729805013927576</v>
      </c>
      <c r="K6" s="10">
        <v>0</v>
      </c>
      <c r="L6" s="10">
        <v>0</v>
      </c>
      <c r="M6" s="40" t="str">
        <f t="shared" si="3"/>
        <v>--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4">
        <f>SUM(B5:B6)</f>
        <v>37416</v>
      </c>
      <c r="C8" s="4">
        <f>SUM(C5:C6)</f>
        <v>35584</v>
      </c>
      <c r="D8" s="40">
        <f t="shared" si="0"/>
        <v>5.1483812949640287E-2</v>
      </c>
      <c r="E8" s="4">
        <f t="shared" ref="E8:F8" si="4">SUM(E5:E6)</f>
        <v>18575</v>
      </c>
      <c r="F8" s="4">
        <f t="shared" si="4"/>
        <v>17962</v>
      </c>
      <c r="G8" s="40">
        <f t="shared" ref="G8" si="5">IF(F8&gt;0,(E8-F8)/F8,"--")</f>
        <v>3.4127602716846679E-2</v>
      </c>
      <c r="H8" s="4">
        <f t="shared" ref="H8:I8" si="6">SUM(H5:H6)</f>
        <v>7088</v>
      </c>
      <c r="I8" s="4">
        <f t="shared" si="6"/>
        <v>7065</v>
      </c>
      <c r="J8" s="40">
        <f t="shared" ref="J8" si="7">IF(I8&gt;0,(H8-I8)/I8,"--")</f>
        <v>3.2554847841472045E-3</v>
      </c>
      <c r="K8" s="10">
        <f>IF(ISNUMBER(K5),SUM(K5:K6),K6)</f>
        <v>0</v>
      </c>
      <c r="L8" s="10">
        <f>IF(ISNUMBER(L5),SUM(L5:L6),L6)</f>
        <v>0</v>
      </c>
      <c r="M8" s="40" t="str">
        <f t="shared" si="3"/>
        <v>--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47</v>
      </c>
      <c r="C11" s="9" t="s">
        <v>27</v>
      </c>
      <c r="D11" s="9"/>
      <c r="E11" s="9" t="s">
        <v>47</v>
      </c>
      <c r="F11" s="9" t="s">
        <v>27</v>
      </c>
      <c r="G11" s="9"/>
      <c r="H11" s="9" t="s">
        <v>47</v>
      </c>
      <c r="I11" s="9" t="s">
        <v>27</v>
      </c>
      <c r="J11" s="10"/>
      <c r="K11" s="9" t="s">
        <v>47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1">
        <v>108</v>
      </c>
      <c r="C14" s="31">
        <v>96</v>
      </c>
      <c r="D14" s="40">
        <f>IF(C14&gt;0,(B14-C14)/C14,"--")</f>
        <v>0.125</v>
      </c>
      <c r="E14" s="31">
        <v>72</v>
      </c>
      <c r="F14" s="31">
        <v>45</v>
      </c>
      <c r="G14" s="40">
        <f>IF(F14&gt;0,(E14-F14)/F14,"--")</f>
        <v>0.6</v>
      </c>
      <c r="H14" s="31">
        <v>35</v>
      </c>
      <c r="I14" s="31">
        <v>24</v>
      </c>
      <c r="J14" s="40">
        <f>IF(I14&gt;0,(H14-I14)/I14,"--")</f>
        <v>0.45833333333333331</v>
      </c>
      <c r="K14" s="10">
        <v>0</v>
      </c>
      <c r="L14" s="10">
        <v>0</v>
      </c>
      <c r="M14" s="40" t="str">
        <f>IF(L14&gt;0,(K14-L14)/L14,"--")</f>
        <v>--</v>
      </c>
    </row>
    <row r="15" spans="1:13" x14ac:dyDescent="0.2">
      <c r="A15" s="2" t="s">
        <v>8</v>
      </c>
      <c r="B15" s="31">
        <v>6003</v>
      </c>
      <c r="C15" s="31">
        <v>5598</v>
      </c>
      <c r="D15" s="40">
        <f>IF(C15&gt;0,(B15-C15)/C15,"--")</f>
        <v>7.2347266881028938E-2</v>
      </c>
      <c r="E15" s="31">
        <v>3730</v>
      </c>
      <c r="F15" s="31">
        <v>3506</v>
      </c>
      <c r="G15" s="40">
        <f>IF(F15&gt;0,(E15-F15)/F15,"--")</f>
        <v>6.3890473474044501E-2</v>
      </c>
      <c r="H15" s="31">
        <v>1634</v>
      </c>
      <c r="I15" s="31">
        <v>1537</v>
      </c>
      <c r="J15" s="40">
        <f>IF(I15&gt;0,(H15-I15)/I15,"--")</f>
        <v>6.3109954456733897E-2</v>
      </c>
      <c r="K15" s="10">
        <v>0</v>
      </c>
      <c r="L15" s="10">
        <v>0</v>
      </c>
      <c r="M15" s="40" t="str">
        <f>IF(L15&gt;0,(K15-L15)/L15,"--")</f>
        <v>--</v>
      </c>
    </row>
    <row r="16" spans="1:13" x14ac:dyDescent="0.2">
      <c r="A16" s="2" t="s">
        <v>26</v>
      </c>
      <c r="B16" s="31">
        <v>733</v>
      </c>
      <c r="C16" s="31">
        <v>622</v>
      </c>
      <c r="D16" s="40">
        <f t="shared" ref="D16:D22" si="8">IF(C16&gt;0,(B16-C16)/C16,"--")</f>
        <v>0.17845659163987138</v>
      </c>
      <c r="E16" s="31">
        <v>260</v>
      </c>
      <c r="F16" s="31">
        <v>223</v>
      </c>
      <c r="G16" s="40">
        <f t="shared" ref="G16:G22" si="9">IF(F16&gt;0,(E16-F16)/F16,"--")</f>
        <v>0.16591928251121077</v>
      </c>
      <c r="H16" s="31">
        <v>152</v>
      </c>
      <c r="I16" s="31">
        <v>118</v>
      </c>
      <c r="J16" s="40">
        <f t="shared" ref="J16:J22" si="10">IF(I16&gt;0,(H16-I16)/I16,"--")</f>
        <v>0.28813559322033899</v>
      </c>
      <c r="K16" s="10">
        <v>0</v>
      </c>
      <c r="L16" s="10">
        <v>0</v>
      </c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1">
        <v>114</v>
      </c>
      <c r="C17" s="31">
        <v>125</v>
      </c>
      <c r="D17" s="40">
        <f t="shared" si="8"/>
        <v>-8.7999999999999995E-2</v>
      </c>
      <c r="E17" s="31">
        <v>43</v>
      </c>
      <c r="F17" s="31">
        <v>47</v>
      </c>
      <c r="G17" s="40">
        <f t="shared" si="9"/>
        <v>-8.5106382978723402E-2</v>
      </c>
      <c r="H17" s="31">
        <v>19</v>
      </c>
      <c r="I17" s="31">
        <v>26</v>
      </c>
      <c r="J17" s="40">
        <f t="shared" si="10"/>
        <v>-0.26923076923076922</v>
      </c>
      <c r="K17" s="10">
        <v>0</v>
      </c>
      <c r="L17" s="13">
        <v>0</v>
      </c>
      <c r="M17" s="40" t="str">
        <f t="shared" si="11"/>
        <v>--</v>
      </c>
    </row>
    <row r="18" spans="1:13" x14ac:dyDescent="0.2">
      <c r="A18" s="3" t="s">
        <v>21</v>
      </c>
      <c r="B18" s="31">
        <v>11949</v>
      </c>
      <c r="C18" s="31">
        <v>11726</v>
      </c>
      <c r="D18" s="40">
        <f t="shared" si="8"/>
        <v>1.9017567798055603E-2</v>
      </c>
      <c r="E18" s="31">
        <v>7652</v>
      </c>
      <c r="F18" s="31">
        <v>7258</v>
      </c>
      <c r="G18" s="40">
        <f t="shared" si="9"/>
        <v>5.4284926977128688E-2</v>
      </c>
      <c r="H18" s="31">
        <v>2744</v>
      </c>
      <c r="I18" s="31">
        <v>2651</v>
      </c>
      <c r="J18" s="40">
        <f t="shared" si="10"/>
        <v>3.5081101471142968E-2</v>
      </c>
      <c r="K18" s="10">
        <v>0</v>
      </c>
      <c r="L18" s="10">
        <v>0</v>
      </c>
      <c r="M18" s="40" t="str">
        <f t="shared" si="11"/>
        <v>--</v>
      </c>
    </row>
    <row r="19" spans="1:13" x14ac:dyDescent="0.2">
      <c r="A19" s="3" t="s">
        <v>22</v>
      </c>
      <c r="B19" s="31">
        <v>2007</v>
      </c>
      <c r="C19" s="31">
        <v>1842</v>
      </c>
      <c r="D19" s="40">
        <f t="shared" si="8"/>
        <v>8.9576547231270356E-2</v>
      </c>
      <c r="E19" s="31">
        <v>1240</v>
      </c>
      <c r="F19" s="31">
        <v>1093</v>
      </c>
      <c r="G19" s="40">
        <f t="shared" si="9"/>
        <v>0.13449222323879231</v>
      </c>
      <c r="H19" s="31">
        <v>467</v>
      </c>
      <c r="I19" s="31">
        <v>444</v>
      </c>
      <c r="J19" s="40">
        <f t="shared" si="10"/>
        <v>5.18018018018018E-2</v>
      </c>
      <c r="K19" s="10">
        <v>0</v>
      </c>
      <c r="L19" s="10">
        <v>0</v>
      </c>
      <c r="M19" s="40" t="str">
        <f t="shared" si="11"/>
        <v>--</v>
      </c>
    </row>
    <row r="20" spans="1:13" x14ac:dyDescent="0.2">
      <c r="A20" s="3" t="s">
        <v>9</v>
      </c>
      <c r="B20" s="31">
        <v>2578</v>
      </c>
      <c r="C20" s="31">
        <v>2370</v>
      </c>
      <c r="D20" s="40">
        <f t="shared" si="8"/>
        <v>8.7763713080168781E-2</v>
      </c>
      <c r="E20" s="31">
        <v>1138</v>
      </c>
      <c r="F20" s="31">
        <v>1123</v>
      </c>
      <c r="G20" s="40">
        <f t="shared" si="9"/>
        <v>1.3357079252003561E-2</v>
      </c>
      <c r="H20" s="31">
        <v>449</v>
      </c>
      <c r="I20" s="31">
        <v>457</v>
      </c>
      <c r="J20" s="40">
        <f t="shared" si="10"/>
        <v>-1.7505470459518599E-2</v>
      </c>
      <c r="K20" s="10">
        <v>0</v>
      </c>
      <c r="L20" s="10">
        <v>0</v>
      </c>
      <c r="M20" s="40" t="str">
        <f t="shared" si="11"/>
        <v>--</v>
      </c>
    </row>
    <row r="21" spans="1:13" x14ac:dyDescent="0.2">
      <c r="A21" s="3" t="s">
        <v>10</v>
      </c>
      <c r="B21" s="31">
        <v>7631</v>
      </c>
      <c r="C21" s="31">
        <v>7393</v>
      </c>
      <c r="D21" s="40">
        <f t="shared" si="8"/>
        <v>3.219261463546598E-2</v>
      </c>
      <c r="E21" s="31">
        <v>3036</v>
      </c>
      <c r="F21" s="31">
        <v>2982</v>
      </c>
      <c r="G21" s="40">
        <f t="shared" si="9"/>
        <v>1.8108651911468814E-2</v>
      </c>
      <c r="H21" s="31">
        <v>1006</v>
      </c>
      <c r="I21" s="31">
        <v>1033</v>
      </c>
      <c r="J21" s="40">
        <f t="shared" si="10"/>
        <v>-2.6137463697967087E-2</v>
      </c>
      <c r="K21" s="10">
        <v>0</v>
      </c>
      <c r="L21" s="10">
        <v>0</v>
      </c>
      <c r="M21" s="40" t="str">
        <f t="shared" si="11"/>
        <v>--</v>
      </c>
    </row>
    <row r="22" spans="1:13" x14ac:dyDescent="0.2">
      <c r="A22" s="3" t="s">
        <v>24</v>
      </c>
      <c r="B22" s="31">
        <v>479</v>
      </c>
      <c r="C22" s="31">
        <v>421</v>
      </c>
      <c r="D22" s="40">
        <f t="shared" si="8"/>
        <v>0.13776722090261281</v>
      </c>
      <c r="E22" s="31">
        <v>271</v>
      </c>
      <c r="F22" s="31">
        <v>213</v>
      </c>
      <c r="G22" s="40">
        <f t="shared" si="9"/>
        <v>0.27230046948356806</v>
      </c>
      <c r="H22" s="31">
        <v>99</v>
      </c>
      <c r="I22" s="31">
        <v>57</v>
      </c>
      <c r="J22" s="40">
        <f t="shared" si="10"/>
        <v>0.73684210526315785</v>
      </c>
      <c r="K22" s="10">
        <v>0</v>
      </c>
      <c r="L22" s="10">
        <v>0</v>
      </c>
      <c r="M22" s="40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16756</v>
      </c>
      <c r="C24" s="31">
        <v>16146</v>
      </c>
      <c r="D24" s="40">
        <f t="shared" ref="D24:D25" si="12">IF(C24&gt;0,(B24-C24)/C24,"--")</f>
        <v>3.7780255171559522E-2</v>
      </c>
      <c r="E24" s="10">
        <v>9450</v>
      </c>
      <c r="F24" s="10">
        <v>9117</v>
      </c>
      <c r="G24" s="40">
        <f t="shared" ref="G24:G25" si="13">IF(F24&gt;0,(E24-F24)/F24,"--")</f>
        <v>3.6525172754195458E-2</v>
      </c>
      <c r="H24" s="10">
        <v>3359</v>
      </c>
      <c r="I24" s="10">
        <v>3338</v>
      </c>
      <c r="J24" s="40">
        <f t="shared" ref="J24:J25" si="14">IF(I24&gt;0,(H24-I24)/I24,"--")</f>
        <v>6.2911923307369683E-3</v>
      </c>
      <c r="K24" s="10">
        <v>0</v>
      </c>
      <c r="L24" s="10">
        <v>0</v>
      </c>
      <c r="M24" s="40" t="str">
        <f t="shared" ref="M24:M25" si="15">IF(L24&gt;0,(K24-L24)/L24,"--")</f>
        <v>--</v>
      </c>
    </row>
    <row r="25" spans="1:13" x14ac:dyDescent="0.2">
      <c r="A25" s="13" t="s">
        <v>11</v>
      </c>
      <c r="B25" s="31">
        <v>14846</v>
      </c>
      <c r="C25" s="31">
        <v>14047</v>
      </c>
      <c r="D25" s="40">
        <f t="shared" si="12"/>
        <v>5.6880472698796897E-2</v>
      </c>
      <c r="E25" s="10">
        <v>7992</v>
      </c>
      <c r="F25" s="10">
        <v>7373</v>
      </c>
      <c r="G25" s="40">
        <f t="shared" si="13"/>
        <v>8.3954970839549711E-2</v>
      </c>
      <c r="H25" s="10">
        <v>3246</v>
      </c>
      <c r="I25" s="10">
        <v>3009</v>
      </c>
      <c r="J25" s="40">
        <f t="shared" si="14"/>
        <v>7.8763708873379856E-2</v>
      </c>
      <c r="K25" s="10">
        <v>0</v>
      </c>
      <c r="L25" s="10">
        <v>0</v>
      </c>
      <c r="M25" s="40" t="str">
        <f t="shared" si="15"/>
        <v>--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10410</v>
      </c>
      <c r="C27" s="31">
        <v>10926</v>
      </c>
      <c r="D27" s="40">
        <f t="shared" ref="D27:D29" si="16">IF(C27&gt;0,(B27-C27)/C27,"--")</f>
        <v>-4.7226798462383306E-2</v>
      </c>
      <c r="E27" s="31">
        <v>7064</v>
      </c>
      <c r="F27" s="31">
        <v>6782</v>
      </c>
      <c r="G27" s="40">
        <f t="shared" ref="G27:G29" si="17">IF(F27&gt;0,(E27-F27)/F27,"--")</f>
        <v>4.1580654674137421E-2</v>
      </c>
      <c r="H27" s="31">
        <v>4308</v>
      </c>
      <c r="I27" s="31">
        <v>4184</v>
      </c>
      <c r="J27" s="40">
        <f t="shared" ref="J27:J29" si="18">IF(I27&gt;0,(H27-I27)/I27,"--")</f>
        <v>2.9636711281070746E-2</v>
      </c>
      <c r="K27" s="10">
        <v>0</v>
      </c>
      <c r="L27" s="10">
        <v>0</v>
      </c>
      <c r="M27" s="40" t="str">
        <f t="shared" ref="M27:M29" si="19">IF(L27&gt;0,(K27-L27)/L27,"--")</f>
        <v>--</v>
      </c>
    </row>
    <row r="28" spans="1:13" x14ac:dyDescent="0.2">
      <c r="A28" s="13" t="s">
        <v>15</v>
      </c>
      <c r="B28" s="31">
        <v>13561</v>
      </c>
      <c r="C28" s="31">
        <v>11874</v>
      </c>
      <c r="D28" s="40">
        <f t="shared" si="16"/>
        <v>0.14207512211554657</v>
      </c>
      <c r="E28" s="31">
        <v>7342</v>
      </c>
      <c r="F28" s="31">
        <v>6726</v>
      </c>
      <c r="G28" s="40">
        <f t="shared" si="17"/>
        <v>9.1584894439488557E-2</v>
      </c>
      <c r="H28" s="31">
        <v>1291</v>
      </c>
      <c r="I28" s="31">
        <v>1130</v>
      </c>
      <c r="J28" s="40">
        <f t="shared" si="18"/>
        <v>0.1424778761061947</v>
      </c>
      <c r="K28" s="10">
        <v>0</v>
      </c>
      <c r="L28" s="10">
        <v>0</v>
      </c>
      <c r="M28" s="40" t="str">
        <f t="shared" si="19"/>
        <v>--</v>
      </c>
    </row>
    <row r="29" spans="1:13" x14ac:dyDescent="0.2">
      <c r="A29" s="13" t="s">
        <v>10</v>
      </c>
      <c r="B29" s="31">
        <v>7631</v>
      </c>
      <c r="C29" s="31">
        <v>7393</v>
      </c>
      <c r="D29" s="40">
        <f t="shared" si="16"/>
        <v>3.219261463546598E-2</v>
      </c>
      <c r="E29" s="31">
        <v>3036</v>
      </c>
      <c r="F29" s="31">
        <v>2982</v>
      </c>
      <c r="G29" s="40">
        <f t="shared" si="17"/>
        <v>1.8108651911468814E-2</v>
      </c>
      <c r="H29" s="31">
        <v>1006</v>
      </c>
      <c r="I29" s="31">
        <v>1033</v>
      </c>
      <c r="J29" s="40">
        <f t="shared" si="18"/>
        <v>-2.6137463697967087E-2</v>
      </c>
      <c r="K29" s="10">
        <v>0</v>
      </c>
      <c r="L29" s="10">
        <v>0</v>
      </c>
      <c r="M29" s="40" t="str">
        <f t="shared" si="19"/>
        <v>--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47</v>
      </c>
      <c r="C32" s="9" t="s">
        <v>27</v>
      </c>
      <c r="D32" s="9"/>
      <c r="E32" s="9" t="s">
        <v>47</v>
      </c>
      <c r="F32" s="9" t="s">
        <v>27</v>
      </c>
      <c r="G32" s="9"/>
      <c r="H32" s="9" t="s">
        <v>47</v>
      </c>
      <c r="I32" s="9" t="s">
        <v>27</v>
      </c>
      <c r="J32" s="10"/>
      <c r="K32" s="9" t="s">
        <v>47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1">
        <v>30</v>
      </c>
      <c r="C35" s="31">
        <v>30</v>
      </c>
      <c r="D35" s="40">
        <f>IF(C35&gt;0,(B35-C35)/C35,"--")</f>
        <v>0</v>
      </c>
      <c r="E35" s="37">
        <v>7</v>
      </c>
      <c r="F35" s="37">
        <v>8</v>
      </c>
      <c r="G35" s="40">
        <f>IF(F35&gt;0,(E35-F35)/F35,"--")</f>
        <v>-0.125</v>
      </c>
      <c r="H35" s="37">
        <v>1</v>
      </c>
      <c r="I35" s="37">
        <v>2</v>
      </c>
      <c r="J35" s="40">
        <f>IF(I35&gt;0,(H35-I35)/I35,"--")</f>
        <v>-0.5</v>
      </c>
      <c r="K35" s="10">
        <v>0</v>
      </c>
      <c r="L35" s="10">
        <v>0</v>
      </c>
      <c r="M35" s="40" t="str">
        <f>IF(L35&gt;0,(K35-L35)/L35,"--")</f>
        <v>--</v>
      </c>
    </row>
    <row r="36" spans="1:13" x14ac:dyDescent="0.2">
      <c r="A36" s="2" t="s">
        <v>8</v>
      </c>
      <c r="B36" s="31">
        <v>756</v>
      </c>
      <c r="C36" s="31">
        <v>692</v>
      </c>
      <c r="D36" s="40">
        <f>IF(C36&gt;0,(B36-C36)/C36,"--")</f>
        <v>9.2485549132947972E-2</v>
      </c>
      <c r="E36" s="37">
        <v>160</v>
      </c>
      <c r="F36" s="37">
        <v>222</v>
      </c>
      <c r="G36" s="40">
        <f>IF(F36&gt;0,(E36-F36)/F36,"--")</f>
        <v>-0.27927927927927926</v>
      </c>
      <c r="H36" s="37">
        <v>54</v>
      </c>
      <c r="I36" s="37">
        <v>103</v>
      </c>
      <c r="J36" s="40">
        <f>IF(I36&gt;0,(H36-I36)/I36,"--")</f>
        <v>-0.47572815533980584</v>
      </c>
      <c r="K36" s="10">
        <v>0</v>
      </c>
      <c r="L36" s="10">
        <v>0</v>
      </c>
      <c r="M36" s="40" t="str">
        <f>IF(L36&gt;0,(K36-L36)/L36,"--")</f>
        <v>--</v>
      </c>
    </row>
    <row r="37" spans="1:13" x14ac:dyDescent="0.2">
      <c r="A37" s="2" t="s">
        <v>26</v>
      </c>
      <c r="B37" s="31">
        <v>202</v>
      </c>
      <c r="C37" s="31">
        <v>185</v>
      </c>
      <c r="D37" s="40">
        <f t="shared" ref="D37:D43" si="20">IF(C37&gt;0,(B37-C37)/C37,"--")</f>
        <v>9.1891891891891897E-2</v>
      </c>
      <c r="E37" s="37">
        <v>27</v>
      </c>
      <c r="F37" s="37">
        <v>50</v>
      </c>
      <c r="G37" s="40">
        <f t="shared" ref="G37:G43" si="21">IF(F37&gt;0,(E37-F37)/F37,"--")</f>
        <v>-0.46</v>
      </c>
      <c r="H37" s="37">
        <v>5</v>
      </c>
      <c r="I37" s="37">
        <v>18</v>
      </c>
      <c r="J37" s="40">
        <f t="shared" ref="J37:J43" si="22">IF(I37&gt;0,(H37-I37)/I37,"--")</f>
        <v>-0.72222222222222221</v>
      </c>
      <c r="K37" s="10">
        <v>0</v>
      </c>
      <c r="L37" s="10">
        <v>0</v>
      </c>
      <c r="M37" s="40" t="str">
        <f t="shared" ref="M37:M50" si="23">IF(L37&gt;0,(K37-L37)/L37,"--")</f>
        <v>--</v>
      </c>
    </row>
    <row r="38" spans="1:13" x14ac:dyDescent="0.2">
      <c r="A38" s="3" t="s">
        <v>20</v>
      </c>
      <c r="B38" s="31">
        <v>31</v>
      </c>
      <c r="C38" s="31">
        <v>21</v>
      </c>
      <c r="D38" s="40">
        <f t="shared" si="20"/>
        <v>0.47619047619047616</v>
      </c>
      <c r="E38" s="37">
        <v>6</v>
      </c>
      <c r="F38" s="37">
        <v>6</v>
      </c>
      <c r="G38" s="40">
        <f t="shared" si="21"/>
        <v>0</v>
      </c>
      <c r="H38" s="37">
        <v>3</v>
      </c>
      <c r="I38" s="37">
        <v>2</v>
      </c>
      <c r="J38" s="40">
        <f t="shared" si="22"/>
        <v>0.5</v>
      </c>
      <c r="K38" s="13">
        <v>0</v>
      </c>
      <c r="L38" s="13">
        <v>0</v>
      </c>
      <c r="M38" s="40" t="str">
        <f t="shared" si="23"/>
        <v>--</v>
      </c>
    </row>
    <row r="39" spans="1:13" x14ac:dyDescent="0.2">
      <c r="A39" s="3" t="s">
        <v>21</v>
      </c>
      <c r="B39" s="31">
        <v>2401</v>
      </c>
      <c r="C39" s="31">
        <v>2223</v>
      </c>
      <c r="D39" s="40">
        <f t="shared" si="20"/>
        <v>8.007197480881692E-2</v>
      </c>
      <c r="E39" s="37">
        <v>541</v>
      </c>
      <c r="F39" s="37">
        <v>684</v>
      </c>
      <c r="G39" s="40">
        <f t="shared" si="21"/>
        <v>-0.20906432748538012</v>
      </c>
      <c r="H39" s="37">
        <v>170</v>
      </c>
      <c r="I39" s="37">
        <v>296</v>
      </c>
      <c r="J39" s="40">
        <f t="shared" si="22"/>
        <v>-0.42567567567567566</v>
      </c>
      <c r="K39" s="10">
        <v>0</v>
      </c>
      <c r="L39" s="10">
        <v>0</v>
      </c>
      <c r="M39" s="40" t="str">
        <f t="shared" si="23"/>
        <v>--</v>
      </c>
    </row>
    <row r="40" spans="1:13" x14ac:dyDescent="0.2">
      <c r="A40" s="3" t="s">
        <v>22</v>
      </c>
      <c r="B40" s="31">
        <v>271</v>
      </c>
      <c r="C40" s="31">
        <v>265</v>
      </c>
      <c r="D40" s="40">
        <f t="shared" si="20"/>
        <v>2.2641509433962263E-2</v>
      </c>
      <c r="E40" s="37">
        <v>42</v>
      </c>
      <c r="F40" s="37">
        <v>76</v>
      </c>
      <c r="G40" s="40">
        <f t="shared" si="21"/>
        <v>-0.44736842105263158</v>
      </c>
      <c r="H40" s="37">
        <v>8</v>
      </c>
      <c r="I40" s="37">
        <v>34</v>
      </c>
      <c r="J40" s="40">
        <f t="shared" si="22"/>
        <v>-0.76470588235294112</v>
      </c>
      <c r="K40" s="10">
        <v>0</v>
      </c>
      <c r="L40" s="10">
        <v>0</v>
      </c>
      <c r="M40" s="40" t="str">
        <f t="shared" si="23"/>
        <v>--</v>
      </c>
    </row>
    <row r="41" spans="1:13" x14ac:dyDescent="0.2">
      <c r="A41" s="3" t="s">
        <v>9</v>
      </c>
      <c r="B41" s="31">
        <v>487</v>
      </c>
      <c r="C41" s="31">
        <v>403</v>
      </c>
      <c r="D41" s="40">
        <f t="shared" si="20"/>
        <v>0.20843672456575682</v>
      </c>
      <c r="E41" s="10">
        <v>91</v>
      </c>
      <c r="F41" s="10">
        <v>99</v>
      </c>
      <c r="G41" s="40">
        <f t="shared" si="21"/>
        <v>-8.0808080808080815E-2</v>
      </c>
      <c r="H41" s="10">
        <v>30</v>
      </c>
      <c r="I41" s="10">
        <v>40</v>
      </c>
      <c r="J41" s="40">
        <f t="shared" si="22"/>
        <v>-0.25</v>
      </c>
      <c r="K41" s="10">
        <v>0</v>
      </c>
      <c r="L41" s="10">
        <v>0</v>
      </c>
      <c r="M41" s="40" t="str">
        <f t="shared" si="23"/>
        <v>--</v>
      </c>
    </row>
    <row r="42" spans="1:13" x14ac:dyDescent="0.2">
      <c r="A42" s="3" t="s">
        <v>10</v>
      </c>
      <c r="B42" s="31">
        <v>1546</v>
      </c>
      <c r="C42" s="31">
        <v>1486</v>
      </c>
      <c r="D42" s="40">
        <f t="shared" si="20"/>
        <v>4.0376850605652756E-2</v>
      </c>
      <c r="E42" s="10">
        <v>239</v>
      </c>
      <c r="F42" s="10">
        <v>303</v>
      </c>
      <c r="G42" s="40">
        <f t="shared" si="21"/>
        <v>-0.21122112211221122</v>
      </c>
      <c r="H42" s="10">
        <v>201</v>
      </c>
      <c r="I42" s="10">
        <v>213</v>
      </c>
      <c r="J42" s="40">
        <f t="shared" si="22"/>
        <v>-5.6338028169014086E-2</v>
      </c>
      <c r="K42" s="10">
        <v>0</v>
      </c>
      <c r="L42" s="10">
        <v>0</v>
      </c>
      <c r="M42" s="40" t="str">
        <f t="shared" si="23"/>
        <v>--</v>
      </c>
    </row>
    <row r="43" spans="1:13" x14ac:dyDescent="0.2">
      <c r="A43" s="3" t="s">
        <v>24</v>
      </c>
      <c r="B43" s="31">
        <v>90</v>
      </c>
      <c r="C43" s="31">
        <v>86</v>
      </c>
      <c r="D43" s="40">
        <f t="shared" si="20"/>
        <v>4.6511627906976744E-2</v>
      </c>
      <c r="E43" s="10">
        <v>20</v>
      </c>
      <c r="F43" s="10">
        <v>24</v>
      </c>
      <c r="G43" s="40">
        <f t="shared" si="21"/>
        <v>-0.16666666666666666</v>
      </c>
      <c r="H43" s="10">
        <v>11</v>
      </c>
      <c r="I43" s="10">
        <v>10</v>
      </c>
      <c r="J43" s="40">
        <f t="shared" si="22"/>
        <v>0.1</v>
      </c>
      <c r="K43" s="10">
        <v>0</v>
      </c>
      <c r="L43" s="10">
        <v>0</v>
      </c>
      <c r="M43" s="40" t="str">
        <f t="shared" si="23"/>
        <v>--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1">
        <v>2965</v>
      </c>
      <c r="C45" s="31">
        <v>2696</v>
      </c>
      <c r="D45" s="40">
        <f t="shared" ref="D45:D46" si="24">IF(C45&gt;0,(B45-C45)/C45,"--")</f>
        <v>9.9777448071216621E-2</v>
      </c>
      <c r="E45" s="10">
        <v>647</v>
      </c>
      <c r="F45" s="10">
        <v>843</v>
      </c>
      <c r="G45" s="40">
        <f t="shared" ref="G45:G46" si="25">IF(F45&gt;0,(E45-F45)/F45,"--")</f>
        <v>-0.23250296559905101</v>
      </c>
      <c r="H45" s="10">
        <v>269</v>
      </c>
      <c r="I45" s="10">
        <v>419</v>
      </c>
      <c r="J45" s="40">
        <f t="shared" ref="J45:J46" si="26">IF(I45&gt;0,(H45-I45)/I45,"--")</f>
        <v>-0.35799522673031026</v>
      </c>
      <c r="K45" s="10">
        <v>0</v>
      </c>
      <c r="L45" s="10">
        <v>0</v>
      </c>
      <c r="M45" s="40" t="str">
        <f t="shared" si="23"/>
        <v>--</v>
      </c>
    </row>
    <row r="46" spans="1:13" x14ac:dyDescent="0.2">
      <c r="A46" s="13" t="s">
        <v>11</v>
      </c>
      <c r="B46" s="31">
        <v>2849</v>
      </c>
      <c r="C46" s="31">
        <v>2695</v>
      </c>
      <c r="D46" s="40">
        <f t="shared" si="24"/>
        <v>5.7142857142857141E-2</v>
      </c>
      <c r="E46" s="10">
        <v>486</v>
      </c>
      <c r="F46" s="10">
        <v>629</v>
      </c>
      <c r="G46" s="40">
        <f t="shared" si="25"/>
        <v>-0.22734499205087441</v>
      </c>
      <c r="H46" s="10">
        <v>214</v>
      </c>
      <c r="I46" s="10">
        <v>299</v>
      </c>
      <c r="J46" s="40">
        <f t="shared" si="26"/>
        <v>-0.28428093645484948</v>
      </c>
      <c r="K46" s="10">
        <v>0</v>
      </c>
      <c r="L46" s="10">
        <v>0</v>
      </c>
      <c r="M46" s="40" t="str">
        <f t="shared" si="23"/>
        <v>--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2914</v>
      </c>
      <c r="C48" s="31">
        <v>2833</v>
      </c>
      <c r="D48" s="40">
        <f t="shared" ref="D48:D50" si="27">IF(C48&gt;0,(B48-C48)/C48,"--")</f>
        <v>2.8591599011648428E-2</v>
      </c>
      <c r="E48" s="31">
        <v>768</v>
      </c>
      <c r="F48" s="31">
        <v>1039</v>
      </c>
      <c r="G48" s="40">
        <f t="shared" ref="G48:G50" si="28">IF(F48&gt;0,(E48-F48)/F48,"--")</f>
        <v>-0.26082771896053897</v>
      </c>
      <c r="H48" s="10">
        <v>233</v>
      </c>
      <c r="I48" s="10">
        <v>444</v>
      </c>
      <c r="J48" s="40">
        <f t="shared" ref="J48:J50" si="29">IF(I48&gt;0,(H48-I48)/I48,"--")</f>
        <v>-0.4752252252252252</v>
      </c>
      <c r="K48" s="10">
        <v>0</v>
      </c>
      <c r="L48" s="10">
        <v>0</v>
      </c>
      <c r="M48" s="40" t="str">
        <f t="shared" si="23"/>
        <v>--</v>
      </c>
    </row>
    <row r="49" spans="1:13" x14ac:dyDescent="0.2">
      <c r="A49" s="13" t="s">
        <v>15</v>
      </c>
      <c r="B49" s="31">
        <v>1354</v>
      </c>
      <c r="C49" s="31">
        <v>1072</v>
      </c>
      <c r="D49" s="40">
        <f t="shared" si="27"/>
        <v>0.26305970149253732</v>
      </c>
      <c r="E49" s="31">
        <v>126</v>
      </c>
      <c r="F49" s="31">
        <v>130</v>
      </c>
      <c r="G49" s="40">
        <f t="shared" si="28"/>
        <v>-3.0769230769230771E-2</v>
      </c>
      <c r="H49" s="10">
        <v>49</v>
      </c>
      <c r="I49" s="10">
        <v>61</v>
      </c>
      <c r="J49" s="40">
        <f t="shared" si="29"/>
        <v>-0.19672131147540983</v>
      </c>
      <c r="K49" s="10">
        <v>0</v>
      </c>
      <c r="L49" s="10">
        <v>0</v>
      </c>
      <c r="M49" s="40" t="str">
        <f t="shared" si="23"/>
        <v>--</v>
      </c>
    </row>
    <row r="50" spans="1:13" x14ac:dyDescent="0.2">
      <c r="A50" s="13" t="s">
        <v>10</v>
      </c>
      <c r="B50" s="31">
        <v>1546</v>
      </c>
      <c r="C50" s="31">
        <v>1486</v>
      </c>
      <c r="D50" s="40">
        <f t="shared" si="27"/>
        <v>4.0376850605652756E-2</v>
      </c>
      <c r="E50" s="31">
        <v>239</v>
      </c>
      <c r="F50" s="31">
        <v>303</v>
      </c>
      <c r="G50" s="40">
        <f t="shared" si="28"/>
        <v>-0.21122112211221122</v>
      </c>
      <c r="H50" s="10">
        <v>201</v>
      </c>
      <c r="I50" s="10">
        <v>213</v>
      </c>
      <c r="J50" s="40">
        <f t="shared" si="29"/>
        <v>-5.6338028169014086E-2</v>
      </c>
      <c r="K50" s="10">
        <v>0</v>
      </c>
      <c r="L50" s="10">
        <v>0</v>
      </c>
      <c r="M50" s="40" t="str">
        <f t="shared" si="23"/>
        <v>--</v>
      </c>
    </row>
    <row r="51" spans="1:13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</sheetData>
  <mergeCells count="2">
    <mergeCell ref="A10:M10"/>
    <mergeCell ref="A31:M31"/>
  </mergeCells>
  <pageMargins left="0.25" right="0.25" top="0.58937499999999998" bottom="0.75" header="0.3" footer="0.3"/>
  <pageSetup scale="80" fitToHeight="0" orientation="landscape" r:id="rId1"/>
  <headerFooter differentOddEven="1">
    <oddHeader>&amp;C&amp;"Arial,Bold"&amp;14Autumn 2014 UW Seattle ICORA Admissions Report (June Numbers)</oddHeader>
    <evenHeader>&amp;C&amp;"Arial,Bold"&amp;14Autumn 2013 UW Seattle ICORA Enrollment Report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Layout" zoomScaleNormal="100" workbookViewId="0">
      <selection activeCell="H8" sqref="H8:I8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47</v>
      </c>
      <c r="C2" s="9" t="s">
        <v>27</v>
      </c>
      <c r="D2" s="9"/>
      <c r="E2" s="9" t="s">
        <v>47</v>
      </c>
      <c r="F2" s="9" t="s">
        <v>27</v>
      </c>
      <c r="G2" s="9"/>
      <c r="H2" s="9" t="s">
        <v>47</v>
      </c>
      <c r="I2" s="9" t="s">
        <v>27</v>
      </c>
      <c r="J2" s="10"/>
      <c r="K2" s="9" t="s">
        <v>47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1365</v>
      </c>
      <c r="C5" s="4">
        <v>1184</v>
      </c>
      <c r="D5" s="40">
        <f t="shared" ref="D5:D8" si="0">IF(C5&gt;0,(B5-C5)/C5,"--")</f>
        <v>0.15287162162162163</v>
      </c>
      <c r="E5" s="4">
        <v>1137</v>
      </c>
      <c r="F5" s="4">
        <v>998</v>
      </c>
      <c r="G5" s="40">
        <f t="shared" ref="G5:G6" si="1">IF(F5&gt;0,(E5-F5)/F5,"--")</f>
        <v>0.13927855711422846</v>
      </c>
      <c r="H5" s="10">
        <v>445</v>
      </c>
      <c r="I5" s="10">
        <v>398</v>
      </c>
      <c r="J5" s="40">
        <f t="shared" ref="J5:J6" si="2">IF(I5&gt;0,(H5-I5)/I5,"--")</f>
        <v>0.11809045226130653</v>
      </c>
      <c r="K5" s="10">
        <v>0</v>
      </c>
      <c r="L5" s="10">
        <v>0</v>
      </c>
      <c r="M5" s="40" t="str">
        <f t="shared" ref="M5:M8" si="3">IF(L5&gt;0,(K5-L5)/L5,"--")</f>
        <v>--</v>
      </c>
    </row>
    <row r="6" spans="1:13" x14ac:dyDescent="0.2">
      <c r="A6" s="10" t="s">
        <v>4</v>
      </c>
      <c r="B6" s="4">
        <v>1438</v>
      </c>
      <c r="C6" s="4">
        <v>1384</v>
      </c>
      <c r="D6" s="40">
        <f t="shared" si="0"/>
        <v>3.9017341040462429E-2</v>
      </c>
      <c r="E6" s="4">
        <v>1063</v>
      </c>
      <c r="F6" s="4">
        <v>1053</v>
      </c>
      <c r="G6" s="40">
        <f t="shared" si="1"/>
        <v>9.4966761633428296E-3</v>
      </c>
      <c r="H6" s="10">
        <v>672</v>
      </c>
      <c r="I6" s="10">
        <v>645</v>
      </c>
      <c r="J6" s="40">
        <f t="shared" si="2"/>
        <v>4.1860465116279069E-2</v>
      </c>
      <c r="K6" s="10">
        <v>0</v>
      </c>
      <c r="L6" s="10">
        <v>0</v>
      </c>
      <c r="M6" s="40" t="str">
        <f t="shared" si="3"/>
        <v>--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4">
        <f>SUM(B5:B6)</f>
        <v>2803</v>
      </c>
      <c r="C8" s="4">
        <f>SUM(C5:C6)</f>
        <v>2568</v>
      </c>
      <c r="D8" s="40">
        <f t="shared" si="0"/>
        <v>9.1510903426791274E-2</v>
      </c>
      <c r="E8" s="4">
        <f t="shared" ref="E8:F8" si="4">SUM(E5:E6)</f>
        <v>2200</v>
      </c>
      <c r="F8" s="4">
        <f t="shared" si="4"/>
        <v>2051</v>
      </c>
      <c r="G8" s="40">
        <f t="shared" ref="G8" si="5">IF(F8&gt;0,(E8-F8)/F8,"--")</f>
        <v>7.2647489029741594E-2</v>
      </c>
      <c r="H8" s="4">
        <f t="shared" ref="H8:I8" si="6">SUM(H5:H6)</f>
        <v>1117</v>
      </c>
      <c r="I8" s="4">
        <f t="shared" si="6"/>
        <v>1043</v>
      </c>
      <c r="J8" s="40">
        <f t="shared" ref="J8" si="7">IF(I8&gt;0,(H8-I8)/I8,"--")</f>
        <v>7.0949185043144777E-2</v>
      </c>
      <c r="K8" s="10">
        <f>IF(ISNUMBER(K5),SUM(K5:K6),K6)</f>
        <v>0</v>
      </c>
      <c r="L8" s="10">
        <f>IF(ISNUMBER(L5),SUM(L5:L6),L6)</f>
        <v>0</v>
      </c>
      <c r="M8" s="40" t="str">
        <f t="shared" si="3"/>
        <v>--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">
      <c r="A11" s="8"/>
      <c r="B11" s="9" t="s">
        <v>47</v>
      </c>
      <c r="C11" s="9" t="s">
        <v>27</v>
      </c>
      <c r="D11" s="9"/>
      <c r="E11" s="9" t="s">
        <v>47</v>
      </c>
      <c r="F11" s="9" t="s">
        <v>27</v>
      </c>
      <c r="G11" s="9"/>
      <c r="H11" s="9" t="s">
        <v>47</v>
      </c>
      <c r="I11" s="9" t="s">
        <v>27</v>
      </c>
      <c r="J11" s="10"/>
      <c r="K11" s="9" t="s">
        <v>47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10</v>
      </c>
      <c r="C14" s="37">
        <v>4</v>
      </c>
      <c r="D14" s="40">
        <f>IF(C14&gt;0,(B14-C14)/C14,"--")</f>
        <v>1.5</v>
      </c>
      <c r="E14" s="37">
        <v>9</v>
      </c>
      <c r="F14" s="37">
        <v>4</v>
      </c>
      <c r="G14" s="40">
        <f>IF(F14&gt;0,(E14-F14)/F14,"--")</f>
        <v>1.25</v>
      </c>
      <c r="H14" s="37">
        <v>5</v>
      </c>
      <c r="I14" s="37">
        <v>2</v>
      </c>
      <c r="J14" s="40">
        <f>IF(I14&gt;0,(H14-I14)/I14,"--")</f>
        <v>1.5</v>
      </c>
      <c r="K14" s="10">
        <v>0</v>
      </c>
      <c r="L14" s="10">
        <v>0</v>
      </c>
      <c r="M14" s="40" t="str">
        <f>IF(L14&gt;0,(K14-L14)/L14,"--")</f>
        <v>--</v>
      </c>
    </row>
    <row r="15" spans="1:13" x14ac:dyDescent="0.2">
      <c r="A15" s="2" t="s">
        <v>8</v>
      </c>
      <c r="B15" s="37">
        <v>353</v>
      </c>
      <c r="C15" s="37">
        <v>308</v>
      </c>
      <c r="D15" s="40">
        <f>IF(C15&gt;0,(B15-C15)/C15,"--")</f>
        <v>0.1461038961038961</v>
      </c>
      <c r="E15" s="37">
        <v>314</v>
      </c>
      <c r="F15" s="37">
        <v>279</v>
      </c>
      <c r="G15" s="40">
        <f>IF(F15&gt;0,(E15-F15)/F15,"--")</f>
        <v>0.12544802867383512</v>
      </c>
      <c r="H15" s="37">
        <v>100</v>
      </c>
      <c r="I15" s="37">
        <v>98</v>
      </c>
      <c r="J15" s="40">
        <f>IF(I15&gt;0,(H15-I15)/I15,"--")</f>
        <v>2.0408163265306121E-2</v>
      </c>
      <c r="K15" s="10">
        <v>0</v>
      </c>
      <c r="L15" s="10">
        <v>0</v>
      </c>
      <c r="M15" s="40" t="str">
        <f>IF(L15&gt;0,(K15-L15)/L15,"--")</f>
        <v>--</v>
      </c>
    </row>
    <row r="16" spans="1:13" x14ac:dyDescent="0.2">
      <c r="A16" s="2" t="s">
        <v>26</v>
      </c>
      <c r="B16" s="37">
        <v>144</v>
      </c>
      <c r="C16" s="37">
        <v>69</v>
      </c>
      <c r="D16" s="40">
        <f t="shared" ref="D16:D22" si="8">IF(C16&gt;0,(B16-C16)/C16,"--")</f>
        <v>1.0869565217391304</v>
      </c>
      <c r="E16" s="37">
        <v>97</v>
      </c>
      <c r="F16" s="37">
        <v>56</v>
      </c>
      <c r="G16" s="40">
        <f t="shared" ref="G16:G22" si="9">IF(F16&gt;0,(E16-F16)/F16,"--")</f>
        <v>0.7321428571428571</v>
      </c>
      <c r="H16" s="37">
        <v>34</v>
      </c>
      <c r="I16" s="37">
        <v>23</v>
      </c>
      <c r="J16" s="40">
        <f t="shared" ref="J16:J22" si="10">IF(I16&gt;0,(H16-I16)/I16,"--")</f>
        <v>0.47826086956521741</v>
      </c>
      <c r="K16" s="10">
        <v>0</v>
      </c>
      <c r="L16" s="10">
        <v>0</v>
      </c>
      <c r="M16" s="40" t="str">
        <f t="shared" ref="M16:M22" si="11">IF(L16&gt;0,(K16-L16)/L16,"--")</f>
        <v>--</v>
      </c>
    </row>
    <row r="17" spans="1:13" x14ac:dyDescent="0.2">
      <c r="A17" s="3" t="s">
        <v>20</v>
      </c>
      <c r="B17" s="37">
        <v>26</v>
      </c>
      <c r="C17" s="37">
        <v>37</v>
      </c>
      <c r="D17" s="40">
        <f t="shared" si="8"/>
        <v>-0.29729729729729731</v>
      </c>
      <c r="E17" s="37">
        <v>22</v>
      </c>
      <c r="F17" s="37">
        <v>31</v>
      </c>
      <c r="G17" s="40">
        <f t="shared" si="9"/>
        <v>-0.29032258064516131</v>
      </c>
      <c r="H17" s="37">
        <v>12</v>
      </c>
      <c r="I17" s="37">
        <v>13</v>
      </c>
      <c r="J17" s="40">
        <f t="shared" si="10"/>
        <v>-7.6923076923076927E-2</v>
      </c>
      <c r="K17" s="10">
        <v>0</v>
      </c>
      <c r="L17" s="13">
        <v>0</v>
      </c>
      <c r="M17" s="40" t="str">
        <f t="shared" si="11"/>
        <v>--</v>
      </c>
    </row>
    <row r="18" spans="1:13" x14ac:dyDescent="0.2">
      <c r="A18" s="3" t="s">
        <v>21</v>
      </c>
      <c r="B18" s="37">
        <v>418</v>
      </c>
      <c r="C18" s="37">
        <v>180</v>
      </c>
      <c r="D18" s="40">
        <f t="shared" si="8"/>
        <v>1.3222222222222222</v>
      </c>
      <c r="E18" s="37">
        <v>356</v>
      </c>
      <c r="F18" s="37">
        <v>173</v>
      </c>
      <c r="G18" s="40">
        <f t="shared" si="9"/>
        <v>1.0578034682080926</v>
      </c>
      <c r="H18" s="37">
        <v>157</v>
      </c>
      <c r="I18" s="37">
        <v>130</v>
      </c>
      <c r="J18" s="40">
        <f t="shared" si="10"/>
        <v>0.2076923076923077</v>
      </c>
      <c r="K18" s="10">
        <v>0</v>
      </c>
      <c r="L18" s="10">
        <v>0</v>
      </c>
      <c r="M18" s="40" t="str">
        <f t="shared" si="11"/>
        <v>--</v>
      </c>
    </row>
    <row r="19" spans="1:13" x14ac:dyDescent="0.2">
      <c r="A19" s="3" t="s">
        <v>22</v>
      </c>
      <c r="B19" s="37">
        <v>132</v>
      </c>
      <c r="C19" s="37">
        <v>62</v>
      </c>
      <c r="D19" s="40">
        <f t="shared" si="8"/>
        <v>1.1290322580645162</v>
      </c>
      <c r="E19" s="37">
        <v>118</v>
      </c>
      <c r="F19" s="37">
        <v>55</v>
      </c>
      <c r="G19" s="40">
        <f t="shared" si="9"/>
        <v>1.1454545454545455</v>
      </c>
      <c r="H19" s="37">
        <v>46</v>
      </c>
      <c r="I19" s="37">
        <v>25</v>
      </c>
      <c r="J19" s="40">
        <f t="shared" si="10"/>
        <v>0.84</v>
      </c>
      <c r="K19" s="10">
        <v>0</v>
      </c>
      <c r="L19" s="10">
        <v>0</v>
      </c>
      <c r="M19" s="40" t="str">
        <f t="shared" si="11"/>
        <v>--</v>
      </c>
    </row>
    <row r="20" spans="1:13" x14ac:dyDescent="0.2">
      <c r="A20" s="3" t="s">
        <v>9</v>
      </c>
      <c r="B20" s="10">
        <v>194</v>
      </c>
      <c r="C20" s="10">
        <v>218</v>
      </c>
      <c r="D20" s="40">
        <f t="shared" si="8"/>
        <v>-0.11009174311926606</v>
      </c>
      <c r="E20" s="10">
        <v>160</v>
      </c>
      <c r="F20" s="10">
        <v>173</v>
      </c>
      <c r="G20" s="40">
        <f t="shared" si="9"/>
        <v>-7.5144508670520235E-2</v>
      </c>
      <c r="H20" s="10">
        <v>72</v>
      </c>
      <c r="I20" s="10">
        <v>68</v>
      </c>
      <c r="J20" s="40">
        <f t="shared" si="10"/>
        <v>5.8823529411764705E-2</v>
      </c>
      <c r="K20" s="10">
        <v>0</v>
      </c>
      <c r="L20" s="10">
        <v>0</v>
      </c>
      <c r="M20" s="40" t="str">
        <f t="shared" si="11"/>
        <v>--</v>
      </c>
    </row>
    <row r="21" spans="1:13" x14ac:dyDescent="0.2">
      <c r="A21" s="3" t="s">
        <v>10</v>
      </c>
      <c r="B21" s="37">
        <v>56</v>
      </c>
      <c r="C21" s="37">
        <v>54</v>
      </c>
      <c r="D21" s="40">
        <f t="shared" si="8"/>
        <v>3.7037037037037035E-2</v>
      </c>
      <c r="E21" s="37">
        <v>32</v>
      </c>
      <c r="F21" s="37">
        <v>36</v>
      </c>
      <c r="G21" s="40">
        <f t="shared" si="9"/>
        <v>-0.1111111111111111</v>
      </c>
      <c r="H21" s="37">
        <v>8</v>
      </c>
      <c r="I21" s="37">
        <v>10</v>
      </c>
      <c r="J21" s="40">
        <f t="shared" si="10"/>
        <v>-0.2</v>
      </c>
      <c r="K21" s="10">
        <v>0</v>
      </c>
      <c r="L21" s="10">
        <v>0</v>
      </c>
      <c r="M21" s="40" t="str">
        <f t="shared" si="11"/>
        <v>--</v>
      </c>
    </row>
    <row r="22" spans="1:13" x14ac:dyDescent="0.2">
      <c r="A22" s="3" t="s">
        <v>24</v>
      </c>
      <c r="B22" s="37">
        <v>32</v>
      </c>
      <c r="C22" s="37">
        <v>252</v>
      </c>
      <c r="D22" s="40">
        <f t="shared" si="8"/>
        <v>-0.87301587301587302</v>
      </c>
      <c r="E22" s="37">
        <v>29</v>
      </c>
      <c r="F22" s="37">
        <v>191</v>
      </c>
      <c r="G22" s="40">
        <f t="shared" si="9"/>
        <v>-0.84816753926701571</v>
      </c>
      <c r="H22" s="37">
        <v>11</v>
      </c>
      <c r="I22" s="37">
        <v>29</v>
      </c>
      <c r="J22" s="40">
        <f t="shared" si="10"/>
        <v>-0.62068965517241381</v>
      </c>
      <c r="K22" s="10">
        <v>0</v>
      </c>
      <c r="L22" s="10">
        <v>0</v>
      </c>
      <c r="M22" s="40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792</v>
      </c>
      <c r="C24" s="31">
        <v>681</v>
      </c>
      <c r="D24" s="40">
        <f t="shared" ref="D24:D25" si="12">IF(C24&gt;0,(B24-C24)/C24,"--")</f>
        <v>0.16299559471365638</v>
      </c>
      <c r="E24" s="10">
        <v>669</v>
      </c>
      <c r="F24" s="10">
        <v>590</v>
      </c>
      <c r="G24" s="40">
        <f t="shared" ref="G24:G25" si="13">IF(F24&gt;0,(E24-F24)/F24,"--")</f>
        <v>0.13389830508474576</v>
      </c>
      <c r="H24" s="10">
        <v>241</v>
      </c>
      <c r="I24" s="10">
        <v>224</v>
      </c>
      <c r="J24" s="40">
        <f t="shared" ref="J24:J25" si="14">IF(I24&gt;0,(H24-I24)/I24,"--")</f>
        <v>7.5892857142857137E-2</v>
      </c>
      <c r="K24" s="10">
        <v>0</v>
      </c>
      <c r="L24" s="10">
        <v>0</v>
      </c>
      <c r="M24" s="40" t="str">
        <f t="shared" ref="M24:M25" si="15">IF(L24&gt;0,(K24-L24)/L24,"--")</f>
        <v>--</v>
      </c>
    </row>
    <row r="25" spans="1:13" x14ac:dyDescent="0.2">
      <c r="A25" s="13" t="s">
        <v>11</v>
      </c>
      <c r="B25" s="31">
        <v>573</v>
      </c>
      <c r="C25" s="31">
        <v>503</v>
      </c>
      <c r="D25" s="40">
        <f t="shared" si="12"/>
        <v>0.13916500994035785</v>
      </c>
      <c r="E25" s="10">
        <v>468</v>
      </c>
      <c r="F25" s="10">
        <v>408</v>
      </c>
      <c r="G25" s="40">
        <f t="shared" si="13"/>
        <v>0.14705882352941177</v>
      </c>
      <c r="H25" s="10">
        <v>204</v>
      </c>
      <c r="I25" s="10">
        <v>174</v>
      </c>
      <c r="J25" s="40">
        <f t="shared" si="14"/>
        <v>0.17241379310344829</v>
      </c>
      <c r="K25" s="10">
        <v>0</v>
      </c>
      <c r="L25" s="10">
        <v>0</v>
      </c>
      <c r="M25" s="40" t="str">
        <f t="shared" si="15"/>
        <v>--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1121</v>
      </c>
      <c r="C27" s="31">
        <v>961</v>
      </c>
      <c r="D27" s="40">
        <f t="shared" ref="D27:D29" si="16">IF(C27&gt;0,(B27-C27)/C27,"--")</f>
        <v>0.16649323621227888</v>
      </c>
      <c r="E27" s="31">
        <v>965</v>
      </c>
      <c r="F27" s="31">
        <v>832</v>
      </c>
      <c r="G27" s="40">
        <f t="shared" ref="G27:G29" si="17">IF(F27&gt;0,(E27-F27)/F27,"--")</f>
        <v>0.15985576923076922</v>
      </c>
      <c r="H27" s="10">
        <v>412</v>
      </c>
      <c r="I27" s="10">
        <v>365</v>
      </c>
      <c r="J27" s="40">
        <f t="shared" ref="J27:J29" si="18">IF(I27&gt;0,(H27-I27)/I27,"--")</f>
        <v>0.12876712328767123</v>
      </c>
      <c r="K27" s="10">
        <v>0</v>
      </c>
      <c r="L27" s="10">
        <v>0</v>
      </c>
      <c r="M27" s="40" t="str">
        <f t="shared" ref="M27:M29" si="19">IF(L27&gt;0,(K27-L27)/L27,"--")</f>
        <v>--</v>
      </c>
    </row>
    <row r="28" spans="1:13" x14ac:dyDescent="0.2">
      <c r="A28" s="13" t="s">
        <v>15</v>
      </c>
      <c r="B28" s="10">
        <v>188</v>
      </c>
      <c r="C28" s="10">
        <v>169</v>
      </c>
      <c r="D28" s="40">
        <f t="shared" si="16"/>
        <v>0.11242603550295859</v>
      </c>
      <c r="E28" s="10">
        <v>140</v>
      </c>
      <c r="F28" s="10">
        <v>130</v>
      </c>
      <c r="G28" s="40">
        <f t="shared" si="17"/>
        <v>7.6923076923076927E-2</v>
      </c>
      <c r="H28" s="10">
        <v>25</v>
      </c>
      <c r="I28" s="10">
        <v>23</v>
      </c>
      <c r="J28" s="40">
        <f t="shared" si="18"/>
        <v>8.6956521739130432E-2</v>
      </c>
      <c r="K28" s="10">
        <v>0</v>
      </c>
      <c r="L28" s="10">
        <v>0</v>
      </c>
      <c r="M28" s="40" t="str">
        <f t="shared" si="19"/>
        <v>--</v>
      </c>
    </row>
    <row r="29" spans="1:13" x14ac:dyDescent="0.2">
      <c r="A29" s="13" t="s">
        <v>10</v>
      </c>
      <c r="B29" s="10">
        <v>56</v>
      </c>
      <c r="C29" s="10">
        <v>54</v>
      </c>
      <c r="D29" s="40">
        <f t="shared" si="16"/>
        <v>3.7037037037037035E-2</v>
      </c>
      <c r="E29" s="10">
        <v>32</v>
      </c>
      <c r="F29" s="10">
        <v>36</v>
      </c>
      <c r="G29" s="40">
        <f t="shared" si="17"/>
        <v>-0.1111111111111111</v>
      </c>
      <c r="H29" s="10">
        <v>8</v>
      </c>
      <c r="I29" s="10">
        <v>10</v>
      </c>
      <c r="J29" s="40">
        <f t="shared" si="18"/>
        <v>-0.2</v>
      </c>
      <c r="K29" s="10">
        <v>0</v>
      </c>
      <c r="L29" s="10">
        <v>0</v>
      </c>
      <c r="M29" s="40" t="str">
        <f t="shared" si="19"/>
        <v>--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0" t="s">
        <v>25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x14ac:dyDescent="0.2">
      <c r="A32" s="8"/>
      <c r="B32" s="9" t="s">
        <v>47</v>
      </c>
      <c r="C32" s="9" t="s">
        <v>27</v>
      </c>
      <c r="D32" s="9"/>
      <c r="E32" s="9" t="s">
        <v>47</v>
      </c>
      <c r="F32" s="9" t="s">
        <v>27</v>
      </c>
      <c r="G32" s="9"/>
      <c r="H32" s="9" t="s">
        <v>47</v>
      </c>
      <c r="I32" s="9" t="s">
        <v>27</v>
      </c>
      <c r="J32" s="10"/>
      <c r="K32" s="9" t="s">
        <v>47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19</v>
      </c>
      <c r="C35" s="37">
        <v>17</v>
      </c>
      <c r="D35" s="40">
        <f>IF(C35&gt;0,(B35-C35)/C35,"--")</f>
        <v>0.11764705882352941</v>
      </c>
      <c r="E35" s="37">
        <v>10</v>
      </c>
      <c r="F35" s="37">
        <v>15</v>
      </c>
      <c r="G35" s="40">
        <f>IF(F35&gt;0,(E35-F35)/F35,"--")</f>
        <v>-0.33333333333333331</v>
      </c>
      <c r="H35" s="37">
        <v>6</v>
      </c>
      <c r="I35" s="37">
        <v>10</v>
      </c>
      <c r="J35" s="40">
        <f>IF(I35&gt;0,(H35-I35)/I35,"--")</f>
        <v>-0.4</v>
      </c>
      <c r="K35" s="10">
        <v>0</v>
      </c>
      <c r="L35" s="10">
        <v>0</v>
      </c>
      <c r="M35" s="40" t="str">
        <f>IF(L35&gt;0,(K35-L35)/L35,"--")</f>
        <v>--</v>
      </c>
    </row>
    <row r="36" spans="1:13" x14ac:dyDescent="0.2">
      <c r="A36" s="2" t="s">
        <v>8</v>
      </c>
      <c r="B36" s="37">
        <v>202</v>
      </c>
      <c r="C36" s="37">
        <v>171</v>
      </c>
      <c r="D36" s="40">
        <f>IF(C36&gt;0,(B36-C36)/C36,"--")</f>
        <v>0.18128654970760233</v>
      </c>
      <c r="E36" s="37">
        <v>163</v>
      </c>
      <c r="F36" s="37">
        <v>143</v>
      </c>
      <c r="G36" s="40">
        <f>IF(F36&gt;0,(E36-F36)/F36,"--")</f>
        <v>0.13986013986013987</v>
      </c>
      <c r="H36" s="37">
        <v>102</v>
      </c>
      <c r="I36" s="37">
        <v>80</v>
      </c>
      <c r="J36" s="40">
        <f>IF(I36&gt;0,(H36-I36)/I36,"--")</f>
        <v>0.27500000000000002</v>
      </c>
      <c r="K36" s="10">
        <v>0</v>
      </c>
      <c r="L36" s="10">
        <v>0</v>
      </c>
      <c r="M36" s="40" t="str">
        <f>IF(L36&gt;0,(K36-L36)/L36,"--")</f>
        <v>--</v>
      </c>
    </row>
    <row r="37" spans="1:13" x14ac:dyDescent="0.2">
      <c r="A37" s="2" t="s">
        <v>26</v>
      </c>
      <c r="B37" s="37">
        <v>109</v>
      </c>
      <c r="C37" s="37">
        <v>117</v>
      </c>
      <c r="D37" s="40">
        <f t="shared" ref="D37:D43" si="20">IF(C37&gt;0,(B37-C37)/C37,"--")</f>
        <v>-6.8376068376068383E-2</v>
      </c>
      <c r="E37" s="37">
        <v>72</v>
      </c>
      <c r="F37" s="37">
        <v>78</v>
      </c>
      <c r="G37" s="40">
        <f t="shared" ref="G37:G43" si="21">IF(F37&gt;0,(E37-F37)/F37,"--")</f>
        <v>-7.6923076923076927E-2</v>
      </c>
      <c r="H37" s="37">
        <v>39</v>
      </c>
      <c r="I37" s="37">
        <v>46</v>
      </c>
      <c r="J37" s="40">
        <f t="shared" ref="J37:J43" si="22">IF(I37&gt;0,(H37-I37)/I37,"--")</f>
        <v>-0.15217391304347827</v>
      </c>
      <c r="K37" s="10">
        <v>0</v>
      </c>
      <c r="L37" s="10">
        <v>0</v>
      </c>
      <c r="M37" s="40" t="str">
        <f t="shared" ref="M37:M50" si="23">IF(L37&gt;0,(K37-L37)/L37,"--")</f>
        <v>--</v>
      </c>
    </row>
    <row r="38" spans="1:13" x14ac:dyDescent="0.2">
      <c r="A38" s="3" t="s">
        <v>20</v>
      </c>
      <c r="B38" s="37">
        <v>16</v>
      </c>
      <c r="C38" s="37">
        <v>13</v>
      </c>
      <c r="D38" s="40">
        <f t="shared" si="20"/>
        <v>0.23076923076923078</v>
      </c>
      <c r="E38" s="37">
        <v>10</v>
      </c>
      <c r="F38" s="37">
        <v>10</v>
      </c>
      <c r="G38" s="40">
        <f t="shared" si="21"/>
        <v>0</v>
      </c>
      <c r="H38" s="37">
        <v>5</v>
      </c>
      <c r="I38" s="37">
        <v>7</v>
      </c>
      <c r="J38" s="40">
        <f t="shared" si="22"/>
        <v>-0.2857142857142857</v>
      </c>
      <c r="K38" s="13">
        <v>0</v>
      </c>
      <c r="L38" s="13">
        <v>0</v>
      </c>
      <c r="M38" s="40" t="str">
        <f t="shared" si="23"/>
        <v>--</v>
      </c>
    </row>
    <row r="39" spans="1:13" x14ac:dyDescent="0.2">
      <c r="A39" s="3" t="s">
        <v>21</v>
      </c>
      <c r="B39" s="37">
        <v>688</v>
      </c>
      <c r="C39" s="37">
        <v>706</v>
      </c>
      <c r="D39" s="40">
        <f t="shared" si="20"/>
        <v>-2.5495750708215296E-2</v>
      </c>
      <c r="E39" s="37">
        <v>521</v>
      </c>
      <c r="F39" s="37">
        <v>546</v>
      </c>
      <c r="G39" s="40">
        <f t="shared" si="21"/>
        <v>-4.5787545787545784E-2</v>
      </c>
      <c r="H39" s="37">
        <v>349</v>
      </c>
      <c r="I39" s="37">
        <v>365</v>
      </c>
      <c r="J39" s="40">
        <f t="shared" si="22"/>
        <v>-4.3835616438356165E-2</v>
      </c>
      <c r="K39" s="10">
        <v>0</v>
      </c>
      <c r="L39" s="10">
        <v>0</v>
      </c>
      <c r="M39" s="40" t="str">
        <f t="shared" si="23"/>
        <v>--</v>
      </c>
    </row>
    <row r="40" spans="1:13" x14ac:dyDescent="0.2">
      <c r="A40" s="3" t="s">
        <v>22</v>
      </c>
      <c r="B40" s="37">
        <v>81</v>
      </c>
      <c r="C40" s="37">
        <v>98</v>
      </c>
      <c r="D40" s="40">
        <f t="shared" si="20"/>
        <v>-0.17346938775510204</v>
      </c>
      <c r="E40" s="37">
        <v>54</v>
      </c>
      <c r="F40" s="37">
        <v>69</v>
      </c>
      <c r="G40" s="40">
        <f t="shared" si="21"/>
        <v>-0.21739130434782608</v>
      </c>
      <c r="H40" s="37">
        <v>40</v>
      </c>
      <c r="I40" s="37">
        <v>42</v>
      </c>
      <c r="J40" s="40">
        <f t="shared" si="22"/>
        <v>-4.7619047619047616E-2</v>
      </c>
      <c r="K40" s="10">
        <v>0</v>
      </c>
      <c r="L40" s="10">
        <v>0</v>
      </c>
      <c r="M40" s="40" t="str">
        <f t="shared" si="23"/>
        <v>--</v>
      </c>
    </row>
    <row r="41" spans="1:13" x14ac:dyDescent="0.2">
      <c r="A41" s="3" t="s">
        <v>9</v>
      </c>
      <c r="B41" s="10">
        <v>134</v>
      </c>
      <c r="C41" s="10">
        <v>118</v>
      </c>
      <c r="D41" s="40">
        <f t="shared" si="20"/>
        <v>0.13559322033898305</v>
      </c>
      <c r="E41" s="10">
        <v>98</v>
      </c>
      <c r="F41" s="10">
        <v>79</v>
      </c>
      <c r="G41" s="40">
        <f t="shared" si="21"/>
        <v>0.24050632911392406</v>
      </c>
      <c r="H41" s="10">
        <v>67</v>
      </c>
      <c r="I41" s="10">
        <v>42</v>
      </c>
      <c r="J41" s="40">
        <f t="shared" si="22"/>
        <v>0.59523809523809523</v>
      </c>
      <c r="K41" s="10">
        <v>0</v>
      </c>
      <c r="L41" s="10">
        <v>0</v>
      </c>
      <c r="M41" s="40" t="str">
        <f t="shared" si="23"/>
        <v>--</v>
      </c>
    </row>
    <row r="42" spans="1:13" x14ac:dyDescent="0.2">
      <c r="A42" s="3" t="s">
        <v>10</v>
      </c>
      <c r="B42" s="37">
        <v>160</v>
      </c>
      <c r="C42" s="37">
        <v>128</v>
      </c>
      <c r="D42" s="40">
        <f t="shared" si="20"/>
        <v>0.25</v>
      </c>
      <c r="E42" s="10">
        <v>120</v>
      </c>
      <c r="F42" s="10">
        <v>103</v>
      </c>
      <c r="G42" s="40">
        <f t="shared" si="21"/>
        <v>0.1650485436893204</v>
      </c>
      <c r="H42" s="10">
        <v>55</v>
      </c>
      <c r="I42" s="10">
        <v>49</v>
      </c>
      <c r="J42" s="40">
        <f t="shared" si="22"/>
        <v>0.12244897959183673</v>
      </c>
      <c r="K42" s="10">
        <v>0</v>
      </c>
      <c r="L42" s="10">
        <v>0</v>
      </c>
      <c r="M42" s="40" t="str">
        <f t="shared" si="23"/>
        <v>--</v>
      </c>
    </row>
    <row r="43" spans="1:13" x14ac:dyDescent="0.2">
      <c r="A43" s="3" t="s">
        <v>24</v>
      </c>
      <c r="B43" s="37">
        <v>29</v>
      </c>
      <c r="C43" s="37">
        <v>16</v>
      </c>
      <c r="D43" s="40">
        <f t="shared" si="20"/>
        <v>0.8125</v>
      </c>
      <c r="E43" s="10">
        <v>15</v>
      </c>
      <c r="F43" s="10">
        <v>10</v>
      </c>
      <c r="G43" s="40">
        <f t="shared" si="21"/>
        <v>0.5</v>
      </c>
      <c r="H43" s="10">
        <v>9</v>
      </c>
      <c r="I43" s="10">
        <v>4</v>
      </c>
      <c r="J43" s="40">
        <f t="shared" si="22"/>
        <v>1.25</v>
      </c>
      <c r="K43" s="10">
        <v>0</v>
      </c>
      <c r="L43" s="10">
        <v>0</v>
      </c>
      <c r="M43" s="40" t="str">
        <f t="shared" si="23"/>
        <v>--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791</v>
      </c>
      <c r="C45" s="37">
        <v>798</v>
      </c>
      <c r="D45" s="40">
        <f t="shared" ref="D45:D46" si="24">IF(C45&gt;0,(B45-C45)/C45,"--")</f>
        <v>-8.771929824561403E-3</v>
      </c>
      <c r="E45" s="10">
        <v>600</v>
      </c>
      <c r="F45" s="10">
        <v>612</v>
      </c>
      <c r="G45" s="40">
        <f t="shared" ref="G45:G46" si="25">IF(F45&gt;0,(E45-F45)/F45,"--")</f>
        <v>-1.9607843137254902E-2</v>
      </c>
      <c r="H45" s="10">
        <v>373</v>
      </c>
      <c r="I45" s="10">
        <v>375</v>
      </c>
      <c r="J45" s="40">
        <f t="shared" ref="J45:J46" si="26">IF(I45&gt;0,(H45-I45)/I45,"--")</f>
        <v>-5.3333333333333332E-3</v>
      </c>
      <c r="K45" s="10">
        <v>0</v>
      </c>
      <c r="L45" s="10">
        <v>0</v>
      </c>
      <c r="M45" s="40" t="str">
        <f t="shared" si="23"/>
        <v>--</v>
      </c>
    </row>
    <row r="46" spans="1:13" x14ac:dyDescent="0.2">
      <c r="A46" s="13" t="s">
        <v>11</v>
      </c>
      <c r="B46" s="37">
        <v>647</v>
      </c>
      <c r="C46" s="37">
        <v>586</v>
      </c>
      <c r="D46" s="40">
        <f t="shared" si="24"/>
        <v>0.10409556313993173</v>
      </c>
      <c r="E46" s="10">
        <v>463</v>
      </c>
      <c r="F46" s="10">
        <v>441</v>
      </c>
      <c r="G46" s="40">
        <f t="shared" si="25"/>
        <v>4.9886621315192746E-2</v>
      </c>
      <c r="H46" s="10">
        <v>299</v>
      </c>
      <c r="I46" s="10">
        <v>270</v>
      </c>
      <c r="J46" s="40">
        <f t="shared" si="26"/>
        <v>0.10740740740740741</v>
      </c>
      <c r="K46" s="10">
        <v>0</v>
      </c>
      <c r="L46" s="10">
        <v>0</v>
      </c>
      <c r="M46" s="40" t="str">
        <f t="shared" si="23"/>
        <v>--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1082</v>
      </c>
      <c r="C48" s="31">
        <v>1101</v>
      </c>
      <c r="D48" s="40">
        <f t="shared" ref="D48:D50" si="27">IF(C48&gt;0,(B48-C48)/C48,"--")</f>
        <v>-1.725703905540418E-2</v>
      </c>
      <c r="E48" s="10">
        <v>823</v>
      </c>
      <c r="F48" s="10">
        <v>860</v>
      </c>
      <c r="G48" s="40">
        <f t="shared" ref="G48:G50" si="28">IF(F48&gt;0,(E48-F48)/F48,"--")</f>
        <v>-4.3023255813953491E-2</v>
      </c>
      <c r="H48" s="10">
        <v>544</v>
      </c>
      <c r="I48" s="10">
        <v>563</v>
      </c>
      <c r="J48" s="40">
        <f t="shared" ref="J48:J50" si="29">IF(I48&gt;0,(H48-I48)/I48,"--")</f>
        <v>-3.3747779751332148E-2</v>
      </c>
      <c r="K48" s="10">
        <v>0</v>
      </c>
      <c r="L48" s="10">
        <v>0</v>
      </c>
      <c r="M48" s="40" t="str">
        <f t="shared" si="23"/>
        <v>--</v>
      </c>
    </row>
    <row r="49" spans="1:13" x14ac:dyDescent="0.2">
      <c r="A49" s="13" t="s">
        <v>15</v>
      </c>
      <c r="B49" s="10">
        <v>196</v>
      </c>
      <c r="C49" s="10">
        <v>155</v>
      </c>
      <c r="D49" s="40">
        <f t="shared" si="27"/>
        <v>0.26451612903225807</v>
      </c>
      <c r="E49" s="10">
        <v>120</v>
      </c>
      <c r="F49" s="10">
        <v>90</v>
      </c>
      <c r="G49" s="40">
        <f t="shared" si="28"/>
        <v>0.33333333333333331</v>
      </c>
      <c r="H49" s="10">
        <v>73</v>
      </c>
      <c r="I49" s="10">
        <v>33</v>
      </c>
      <c r="J49" s="40">
        <f t="shared" si="29"/>
        <v>1.2121212121212122</v>
      </c>
      <c r="K49" s="10">
        <v>0</v>
      </c>
      <c r="L49" s="10">
        <v>0</v>
      </c>
      <c r="M49" s="40" t="str">
        <f t="shared" si="23"/>
        <v>--</v>
      </c>
    </row>
    <row r="50" spans="1:13" x14ac:dyDescent="0.2">
      <c r="A50" s="13" t="s">
        <v>10</v>
      </c>
      <c r="B50" s="10">
        <v>160</v>
      </c>
      <c r="C50" s="10">
        <v>128</v>
      </c>
      <c r="D50" s="40">
        <f t="shared" si="27"/>
        <v>0.25</v>
      </c>
      <c r="E50" s="10">
        <v>120</v>
      </c>
      <c r="F50" s="10">
        <v>103</v>
      </c>
      <c r="G50" s="40">
        <f t="shared" si="28"/>
        <v>0.1650485436893204</v>
      </c>
      <c r="H50" s="10">
        <v>55</v>
      </c>
      <c r="I50" s="10">
        <v>49</v>
      </c>
      <c r="J50" s="40">
        <f t="shared" si="29"/>
        <v>0.12244897959183673</v>
      </c>
      <c r="K50" s="10">
        <v>0</v>
      </c>
      <c r="L50" s="10">
        <v>0</v>
      </c>
      <c r="M50" s="40" t="str">
        <f t="shared" si="23"/>
        <v>--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</sheetData>
  <mergeCells count="2">
    <mergeCell ref="A10:M10"/>
    <mergeCell ref="A31:M31"/>
  </mergeCells>
  <pageMargins left="0.25" right="0.25" top="0.59791666666666665" bottom="0.20499999999999999" header="0.3" footer="0.3"/>
  <pageSetup scale="80" fitToHeight="0" orientation="landscape" r:id="rId1"/>
  <headerFooter differentOddEven="1">
    <oddHeader>&amp;C&amp;"Arial,Bold"&amp;14Autumn 2014 UW Tacoma ICORA Admissions Report (June Numbers)</oddHeader>
    <evenHeader>&amp;C&amp;"Arial,Bold"&amp;14Autumn 2013 UW Tacoma ICORA Enrollment Report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UW Bothell</vt:lpstr>
      <vt:lpstr>UW Seattle</vt:lpstr>
      <vt:lpstr>UW Tacoma</vt:lpstr>
      <vt:lpstr>UW Bothell (Fall)</vt:lpstr>
      <vt:lpstr>UW Seattle (Fall)</vt:lpstr>
      <vt:lpstr>UW Tacoma (Fall)</vt:lpstr>
    </vt:vector>
  </TitlesOfParts>
  <Company>University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eleggio</dc:creator>
  <cp:lastModifiedBy>K. Schoenfeld</cp:lastModifiedBy>
  <cp:lastPrinted>2013-06-19T23:22:19Z</cp:lastPrinted>
  <dcterms:created xsi:type="dcterms:W3CDTF">2011-06-23T21:16:50Z</dcterms:created>
  <dcterms:modified xsi:type="dcterms:W3CDTF">2014-06-17T21:49:59Z</dcterms:modified>
</cp:coreProperties>
</file>