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oups\opb\USERS\Kyle Schoenfeld\Sharepoint requests\Request 348 - ICORA winter 2015\"/>
    </mc:Choice>
  </mc:AlternateContent>
  <bookViews>
    <workbookView xWindow="75" yWindow="90" windowWidth="22920" windowHeight="12315"/>
  </bookViews>
  <sheets>
    <sheet name="UW Bothell" sheetId="1" r:id="rId1"/>
    <sheet name="UW Seattle" sheetId="2" r:id="rId2"/>
    <sheet name="UW Tacoma" sheetId="3" r:id="rId3"/>
    <sheet name="UW Bothell (Fall)" sheetId="4" r:id="rId4"/>
    <sheet name="UW Seattle (Fall)" sheetId="5" r:id="rId5"/>
    <sheet name="UW Tacoma (Fall)" sheetId="6" r:id="rId6"/>
  </sheets>
  <calcPr calcId="152511"/>
</workbook>
</file>

<file path=xl/calcChain.xml><?xml version="1.0" encoding="utf-8"?>
<calcChain xmlns="http://schemas.openxmlformats.org/spreadsheetml/2006/main">
  <c r="M50" i="6" l="1"/>
  <c r="J50" i="6"/>
  <c r="G50" i="6"/>
  <c r="D50" i="6"/>
  <c r="M49" i="6"/>
  <c r="J49" i="6"/>
  <c r="G49" i="6"/>
  <c r="D49" i="6"/>
  <c r="M48" i="6"/>
  <c r="J48" i="6"/>
  <c r="G48" i="6"/>
  <c r="D48" i="6"/>
  <c r="M46" i="6"/>
  <c r="J46" i="6"/>
  <c r="G46" i="6"/>
  <c r="D46" i="6"/>
  <c r="M45" i="6"/>
  <c r="J45" i="6"/>
  <c r="G45" i="6"/>
  <c r="D45" i="6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29" i="6"/>
  <c r="J29" i="6"/>
  <c r="G29" i="6"/>
  <c r="D29" i="6"/>
  <c r="M28" i="6"/>
  <c r="J28" i="6"/>
  <c r="G28" i="6"/>
  <c r="D28" i="6"/>
  <c r="M27" i="6"/>
  <c r="J27" i="6"/>
  <c r="G27" i="6"/>
  <c r="D27" i="6"/>
  <c r="M25" i="6"/>
  <c r="J25" i="6"/>
  <c r="G25" i="6"/>
  <c r="D25" i="6"/>
  <c r="M24" i="6"/>
  <c r="J24" i="6"/>
  <c r="G24" i="6"/>
  <c r="D24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L8" i="6"/>
  <c r="M8" i="6" s="1"/>
  <c r="K8" i="6"/>
  <c r="I8" i="6"/>
  <c r="H8" i="6"/>
  <c r="F8" i="6"/>
  <c r="E8" i="6"/>
  <c r="C8" i="6"/>
  <c r="B8" i="6"/>
  <c r="M6" i="6"/>
  <c r="J6" i="6"/>
  <c r="G6" i="6"/>
  <c r="D6" i="6"/>
  <c r="M5" i="6"/>
  <c r="J5" i="6"/>
  <c r="G5" i="6"/>
  <c r="D5" i="6"/>
  <c r="D5" i="5"/>
  <c r="G5" i="5"/>
  <c r="J5" i="5"/>
  <c r="M5" i="5"/>
  <c r="D6" i="5"/>
  <c r="G6" i="5"/>
  <c r="J6" i="5"/>
  <c r="M6" i="5"/>
  <c r="B8" i="5"/>
  <c r="C8" i="5"/>
  <c r="D8" i="5"/>
  <c r="E8" i="5"/>
  <c r="F8" i="5"/>
  <c r="G8" i="5"/>
  <c r="H8" i="5"/>
  <c r="I8" i="5"/>
  <c r="J8" i="5" s="1"/>
  <c r="K8" i="5"/>
  <c r="L8" i="5"/>
  <c r="M8" i="5" s="1"/>
  <c r="D14" i="5"/>
  <c r="G14" i="5"/>
  <c r="J14" i="5"/>
  <c r="M14" i="5"/>
  <c r="D15" i="5"/>
  <c r="G15" i="5"/>
  <c r="J15" i="5"/>
  <c r="M15" i="5"/>
  <c r="D16" i="5"/>
  <c r="G16" i="5"/>
  <c r="J16" i="5"/>
  <c r="M16" i="5"/>
  <c r="D17" i="5"/>
  <c r="G17" i="5"/>
  <c r="J17" i="5"/>
  <c r="M17" i="5"/>
  <c r="D18" i="5"/>
  <c r="G18" i="5"/>
  <c r="J18" i="5"/>
  <c r="M18" i="5"/>
  <c r="D19" i="5"/>
  <c r="G19" i="5"/>
  <c r="J19" i="5"/>
  <c r="M19" i="5"/>
  <c r="D20" i="5"/>
  <c r="G20" i="5"/>
  <c r="J20" i="5"/>
  <c r="M20" i="5"/>
  <c r="D21" i="5"/>
  <c r="G21" i="5"/>
  <c r="J21" i="5"/>
  <c r="M21" i="5"/>
  <c r="D22" i="5"/>
  <c r="G22" i="5"/>
  <c r="J22" i="5"/>
  <c r="M22" i="5"/>
  <c r="D24" i="5"/>
  <c r="G24" i="5"/>
  <c r="J24" i="5"/>
  <c r="M24" i="5"/>
  <c r="D25" i="5"/>
  <c r="G25" i="5"/>
  <c r="J25" i="5"/>
  <c r="M25" i="5"/>
  <c r="D27" i="5"/>
  <c r="G27" i="5"/>
  <c r="J27" i="5"/>
  <c r="M27" i="5"/>
  <c r="D28" i="5"/>
  <c r="G28" i="5"/>
  <c r="J28" i="5"/>
  <c r="M28" i="5"/>
  <c r="D29" i="5"/>
  <c r="G29" i="5"/>
  <c r="J29" i="5"/>
  <c r="M29" i="5"/>
  <c r="D35" i="5"/>
  <c r="G35" i="5"/>
  <c r="J35" i="5"/>
  <c r="M35" i="5"/>
  <c r="D36" i="5"/>
  <c r="G36" i="5"/>
  <c r="J36" i="5"/>
  <c r="M36" i="5"/>
  <c r="D37" i="5"/>
  <c r="G37" i="5"/>
  <c r="J37" i="5"/>
  <c r="M37" i="5"/>
  <c r="D38" i="5"/>
  <c r="G38" i="5"/>
  <c r="J38" i="5"/>
  <c r="M38" i="5"/>
  <c r="D39" i="5"/>
  <c r="G39" i="5"/>
  <c r="J39" i="5"/>
  <c r="M39" i="5"/>
  <c r="D40" i="5"/>
  <c r="G40" i="5"/>
  <c r="J40" i="5"/>
  <c r="M40" i="5"/>
  <c r="D41" i="5"/>
  <c r="G41" i="5"/>
  <c r="J41" i="5"/>
  <c r="M41" i="5"/>
  <c r="D42" i="5"/>
  <c r="G42" i="5"/>
  <c r="J42" i="5"/>
  <c r="M42" i="5"/>
  <c r="D43" i="5"/>
  <c r="G43" i="5"/>
  <c r="J43" i="5"/>
  <c r="M43" i="5"/>
  <c r="D45" i="5"/>
  <c r="G45" i="5"/>
  <c r="J45" i="5"/>
  <c r="M45" i="5"/>
  <c r="D46" i="5"/>
  <c r="G46" i="5"/>
  <c r="J46" i="5"/>
  <c r="M46" i="5"/>
  <c r="D48" i="5"/>
  <c r="G48" i="5"/>
  <c r="J48" i="5"/>
  <c r="M48" i="5"/>
  <c r="D49" i="5"/>
  <c r="G49" i="5"/>
  <c r="J49" i="5"/>
  <c r="M49" i="5"/>
  <c r="D50" i="5"/>
  <c r="G50" i="5"/>
  <c r="J50" i="5"/>
  <c r="M50" i="5"/>
  <c r="M50" i="4"/>
  <c r="J50" i="4"/>
  <c r="G50" i="4"/>
  <c r="D50" i="4"/>
  <c r="M49" i="4"/>
  <c r="J49" i="4"/>
  <c r="G49" i="4"/>
  <c r="D49" i="4"/>
  <c r="M48" i="4"/>
  <c r="J48" i="4"/>
  <c r="G48" i="4"/>
  <c r="D48" i="4"/>
  <c r="M46" i="4"/>
  <c r="J46" i="4"/>
  <c r="G46" i="4"/>
  <c r="D46" i="4"/>
  <c r="M45" i="4"/>
  <c r="J45" i="4"/>
  <c r="G45" i="4"/>
  <c r="D45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29" i="4"/>
  <c r="J29" i="4"/>
  <c r="G29" i="4"/>
  <c r="D29" i="4"/>
  <c r="M28" i="4"/>
  <c r="J28" i="4"/>
  <c r="G28" i="4"/>
  <c r="D28" i="4"/>
  <c r="M27" i="4"/>
  <c r="J27" i="4"/>
  <c r="G27" i="4"/>
  <c r="D27" i="4"/>
  <c r="M25" i="4"/>
  <c r="J25" i="4"/>
  <c r="G25" i="4"/>
  <c r="D25" i="4"/>
  <c r="M24" i="4"/>
  <c r="J24" i="4"/>
  <c r="G24" i="4"/>
  <c r="D24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L8" i="4"/>
  <c r="M8" i="4" s="1"/>
  <c r="K8" i="4"/>
  <c r="I8" i="4"/>
  <c r="J8" i="4" s="1"/>
  <c r="H8" i="4"/>
  <c r="F8" i="4"/>
  <c r="E8" i="4"/>
  <c r="C8" i="4"/>
  <c r="D8" i="4" s="1"/>
  <c r="B8" i="4"/>
  <c r="M6" i="4"/>
  <c r="J6" i="4"/>
  <c r="G6" i="4"/>
  <c r="D6" i="4"/>
  <c r="M5" i="4"/>
  <c r="J5" i="4"/>
  <c r="G5" i="4"/>
  <c r="D5" i="4"/>
  <c r="J8" i="6" l="1"/>
  <c r="G8" i="6"/>
  <c r="D8" i="6"/>
  <c r="G8" i="4"/>
  <c r="D86" i="2"/>
  <c r="D85" i="2"/>
  <c r="D84" i="2"/>
  <c r="D82" i="2"/>
  <c r="D81" i="2"/>
  <c r="D79" i="2"/>
  <c r="D78" i="2"/>
  <c r="D77" i="2"/>
  <c r="D76" i="2"/>
  <c r="D75" i="2"/>
  <c r="D74" i="2"/>
  <c r="D73" i="2"/>
  <c r="J72" i="2"/>
  <c r="D72" i="2"/>
  <c r="J71" i="2"/>
  <c r="D71" i="2"/>
  <c r="J70" i="2"/>
  <c r="D64" i="2"/>
  <c r="G64" i="2"/>
  <c r="J64" i="2"/>
  <c r="M64" i="2"/>
  <c r="M63" i="2"/>
  <c r="J63" i="2"/>
  <c r="G63" i="2"/>
  <c r="D63" i="2"/>
  <c r="M62" i="2"/>
  <c r="J62" i="2"/>
  <c r="G62" i="2"/>
  <c r="D62" i="2"/>
  <c r="M61" i="2"/>
  <c r="J61" i="2"/>
  <c r="G61" i="2"/>
  <c r="D61" i="2"/>
  <c r="M60" i="2"/>
  <c r="J60" i="2"/>
  <c r="G60" i="2"/>
  <c r="D60" i="2"/>
  <c r="M59" i="2"/>
  <c r="J59" i="2"/>
  <c r="G59" i="2"/>
  <c r="D59" i="2"/>
  <c r="M58" i="2"/>
  <c r="J58" i="2"/>
  <c r="G58" i="2"/>
  <c r="D58" i="2"/>
  <c r="M57" i="2"/>
  <c r="J57" i="2"/>
  <c r="G57" i="2"/>
  <c r="D57" i="2"/>
  <c r="M56" i="2"/>
  <c r="J56" i="2"/>
  <c r="G56" i="2"/>
  <c r="D56" i="2"/>
  <c r="M50" i="2"/>
  <c r="J50" i="2"/>
  <c r="G50" i="2"/>
  <c r="D50" i="2"/>
  <c r="M49" i="2"/>
  <c r="J49" i="2"/>
  <c r="G49" i="2"/>
  <c r="D49" i="2"/>
  <c r="M48" i="2"/>
  <c r="J48" i="2"/>
  <c r="G48" i="2"/>
  <c r="D48" i="2"/>
  <c r="M46" i="2"/>
  <c r="J46" i="2"/>
  <c r="G46" i="2"/>
  <c r="D46" i="2"/>
  <c r="M45" i="2"/>
  <c r="J45" i="2"/>
  <c r="G45" i="2"/>
  <c r="D45" i="2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29" i="2"/>
  <c r="J29" i="2"/>
  <c r="G29" i="2"/>
  <c r="D29" i="2"/>
  <c r="M28" i="2"/>
  <c r="J28" i="2"/>
  <c r="G28" i="2"/>
  <c r="D28" i="2"/>
  <c r="M27" i="2"/>
  <c r="J27" i="2"/>
  <c r="G27" i="2"/>
  <c r="D27" i="2"/>
  <c r="M25" i="2"/>
  <c r="J25" i="2"/>
  <c r="G25" i="2"/>
  <c r="D25" i="2"/>
  <c r="M24" i="2"/>
  <c r="J24" i="2"/>
  <c r="G24" i="2"/>
  <c r="D24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L8" i="2"/>
  <c r="K8" i="2"/>
  <c r="J8" i="2"/>
  <c r="I8" i="2"/>
  <c r="H8" i="2"/>
  <c r="F8" i="2"/>
  <c r="G8" i="2" s="1"/>
  <c r="E8" i="2"/>
  <c r="C8" i="2"/>
  <c r="B8" i="2"/>
  <c r="M6" i="2"/>
  <c r="J6" i="2"/>
  <c r="G6" i="2"/>
  <c r="D6" i="2"/>
  <c r="M5" i="2"/>
  <c r="J5" i="2"/>
  <c r="G5" i="2"/>
  <c r="D5" i="2"/>
  <c r="D85" i="3"/>
  <c r="D84" i="3"/>
  <c r="D83" i="3"/>
  <c r="D81" i="3"/>
  <c r="D80" i="3"/>
  <c r="D78" i="3"/>
  <c r="D77" i="3"/>
  <c r="D76" i="3"/>
  <c r="D75" i="3"/>
  <c r="D74" i="3"/>
  <c r="D73" i="3"/>
  <c r="D72" i="3"/>
  <c r="J71" i="3"/>
  <c r="D71" i="3"/>
  <c r="J70" i="3"/>
  <c r="D70" i="3"/>
  <c r="J69" i="3"/>
  <c r="L65" i="3"/>
  <c r="M65" i="3" s="1"/>
  <c r="K65" i="3"/>
  <c r="I65" i="3"/>
  <c r="J65" i="3" s="1"/>
  <c r="H65" i="3"/>
  <c r="F65" i="3"/>
  <c r="E65" i="3"/>
  <c r="C65" i="3"/>
  <c r="I68" i="3" s="1"/>
  <c r="B65" i="3"/>
  <c r="H68" i="3" s="1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M57" i="3"/>
  <c r="J57" i="3"/>
  <c r="G57" i="3"/>
  <c r="D57" i="3"/>
  <c r="M56" i="3"/>
  <c r="J56" i="3"/>
  <c r="G56" i="3"/>
  <c r="D56" i="3"/>
  <c r="M50" i="3"/>
  <c r="J50" i="3"/>
  <c r="G50" i="3"/>
  <c r="D50" i="3"/>
  <c r="M49" i="3"/>
  <c r="J49" i="3"/>
  <c r="G49" i="3"/>
  <c r="D49" i="3"/>
  <c r="M48" i="3"/>
  <c r="J48" i="3"/>
  <c r="G48" i="3"/>
  <c r="D48" i="3"/>
  <c r="M46" i="3"/>
  <c r="J46" i="3"/>
  <c r="G46" i="3"/>
  <c r="D46" i="3"/>
  <c r="M45" i="3"/>
  <c r="J45" i="3"/>
  <c r="G45" i="3"/>
  <c r="D45" i="3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29" i="3"/>
  <c r="J29" i="3"/>
  <c r="G29" i="3"/>
  <c r="D29" i="3"/>
  <c r="M28" i="3"/>
  <c r="J28" i="3"/>
  <c r="G28" i="3"/>
  <c r="D28" i="3"/>
  <c r="M27" i="3"/>
  <c r="J27" i="3"/>
  <c r="G27" i="3"/>
  <c r="D27" i="3"/>
  <c r="M25" i="3"/>
  <c r="J25" i="3"/>
  <c r="G25" i="3"/>
  <c r="D25" i="3"/>
  <c r="M24" i="3"/>
  <c r="J24" i="3"/>
  <c r="G24" i="3"/>
  <c r="D24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L8" i="3"/>
  <c r="M8" i="3" s="1"/>
  <c r="K8" i="3"/>
  <c r="I8" i="3"/>
  <c r="H8" i="3"/>
  <c r="F8" i="3"/>
  <c r="E8" i="3"/>
  <c r="C8" i="3"/>
  <c r="D8" i="3" s="1"/>
  <c r="B8" i="3"/>
  <c r="M6" i="3"/>
  <c r="J6" i="3"/>
  <c r="G6" i="3"/>
  <c r="D6" i="3"/>
  <c r="M5" i="3"/>
  <c r="J5" i="3"/>
  <c r="G5" i="3"/>
  <c r="D5" i="3"/>
  <c r="D85" i="1"/>
  <c r="D84" i="1"/>
  <c r="D83" i="1"/>
  <c r="D81" i="1"/>
  <c r="D80" i="1"/>
  <c r="D78" i="1"/>
  <c r="D77" i="1"/>
  <c r="D76" i="1"/>
  <c r="D75" i="1"/>
  <c r="D74" i="1"/>
  <c r="D73" i="1"/>
  <c r="D72" i="1"/>
  <c r="J71" i="1"/>
  <c r="D71" i="1"/>
  <c r="J70" i="1"/>
  <c r="D70" i="1"/>
  <c r="J69" i="1"/>
  <c r="L65" i="1"/>
  <c r="K65" i="1"/>
  <c r="J65" i="1"/>
  <c r="I65" i="1"/>
  <c r="H65" i="1"/>
  <c r="F65" i="1"/>
  <c r="E65" i="1"/>
  <c r="C65" i="1"/>
  <c r="D65" i="1" s="1"/>
  <c r="B65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9" i="1"/>
  <c r="J59" i="1"/>
  <c r="G59" i="1"/>
  <c r="D59" i="1"/>
  <c r="M58" i="1"/>
  <c r="J58" i="1"/>
  <c r="G58" i="1"/>
  <c r="D58" i="1"/>
  <c r="M57" i="1"/>
  <c r="J57" i="1"/>
  <c r="G57" i="1"/>
  <c r="D57" i="1"/>
  <c r="M56" i="1"/>
  <c r="J56" i="1"/>
  <c r="G56" i="1"/>
  <c r="D56" i="1"/>
  <c r="M50" i="1"/>
  <c r="J50" i="1"/>
  <c r="G50" i="1"/>
  <c r="D50" i="1"/>
  <c r="M49" i="1"/>
  <c r="J49" i="1"/>
  <c r="G49" i="1"/>
  <c r="D49" i="1"/>
  <c r="M48" i="1"/>
  <c r="J48" i="1"/>
  <c r="G48" i="1"/>
  <c r="D48" i="1"/>
  <c r="M46" i="1"/>
  <c r="J46" i="1"/>
  <c r="G46" i="1"/>
  <c r="D46" i="1"/>
  <c r="M45" i="1"/>
  <c r="J45" i="1"/>
  <c r="G45" i="1"/>
  <c r="D45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29" i="1"/>
  <c r="J29" i="1"/>
  <c r="G29" i="1"/>
  <c r="D29" i="1"/>
  <c r="M28" i="1"/>
  <c r="J28" i="1"/>
  <c r="G28" i="1"/>
  <c r="D28" i="1"/>
  <c r="M27" i="1"/>
  <c r="J27" i="1"/>
  <c r="G27" i="1"/>
  <c r="D27" i="1"/>
  <c r="M25" i="1"/>
  <c r="J25" i="1"/>
  <c r="G25" i="1"/>
  <c r="D25" i="1"/>
  <c r="M24" i="1"/>
  <c r="J24" i="1"/>
  <c r="G24" i="1"/>
  <c r="D24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L8" i="1"/>
  <c r="M8" i="1" s="1"/>
  <c r="K8" i="1"/>
  <c r="I8" i="1"/>
  <c r="J8" i="1" s="1"/>
  <c r="H8" i="1"/>
  <c r="F8" i="1"/>
  <c r="G8" i="1" s="1"/>
  <c r="E8" i="1"/>
  <c r="C8" i="1"/>
  <c r="B8" i="1"/>
  <c r="M6" i="1"/>
  <c r="J6" i="1"/>
  <c r="G6" i="1"/>
  <c r="D6" i="1"/>
  <c r="M5" i="1"/>
  <c r="J5" i="1"/>
  <c r="G5" i="1"/>
  <c r="D5" i="1"/>
  <c r="J8" i="3" l="1"/>
  <c r="G8" i="3"/>
  <c r="M8" i="2"/>
  <c r="D8" i="2"/>
  <c r="D8" i="1"/>
  <c r="G65" i="3"/>
  <c r="J68" i="3"/>
  <c r="M65" i="1"/>
  <c r="G65" i="1"/>
  <c r="D65" i="3"/>
  <c r="L66" i="2" l="1"/>
  <c r="K66" i="2"/>
  <c r="I66" i="2"/>
  <c r="H66" i="2"/>
  <c r="F66" i="2"/>
  <c r="E66" i="2"/>
  <c r="C66" i="2"/>
  <c r="B66" i="2"/>
  <c r="H69" i="2" s="1"/>
  <c r="I68" i="1"/>
  <c r="M66" i="2" l="1"/>
  <c r="J66" i="2"/>
  <c r="G66" i="2"/>
  <c r="I69" i="2"/>
  <c r="J69" i="2" s="1"/>
  <c r="D66" i="2"/>
  <c r="H68" i="1"/>
  <c r="J68" i="1" s="1"/>
</calcChain>
</file>

<file path=xl/sharedStrings.xml><?xml version="1.0" encoding="utf-8"?>
<sst xmlns="http://schemas.openxmlformats.org/spreadsheetml/2006/main" count="787" uniqueCount="48">
  <si>
    <t>Admits</t>
  </si>
  <si>
    <t>Paid</t>
  </si>
  <si>
    <t>% Change</t>
  </si>
  <si>
    <t>Freshmen</t>
  </si>
  <si>
    <t>Transfer</t>
  </si>
  <si>
    <t>Totals</t>
  </si>
  <si>
    <t>Status</t>
  </si>
  <si>
    <t>Ethnicity</t>
  </si>
  <si>
    <t>Asian American</t>
  </si>
  <si>
    <t>Hispanic</t>
  </si>
  <si>
    <t>International</t>
  </si>
  <si>
    <t>Male</t>
  </si>
  <si>
    <t>Female</t>
  </si>
  <si>
    <t>Gender</t>
  </si>
  <si>
    <t>Resident</t>
  </si>
  <si>
    <t>Nonresident</t>
  </si>
  <si>
    <t>ADMISSIONS</t>
  </si>
  <si>
    <t>Enrolled</t>
  </si>
  <si>
    <t>Apps</t>
  </si>
  <si>
    <t>American Indian/Alaskan Native</t>
  </si>
  <si>
    <t>Native Hawaiian/Pacific Islander</t>
  </si>
  <si>
    <t>White</t>
  </si>
  <si>
    <t>Two or more races</t>
  </si>
  <si>
    <t>Residency</t>
  </si>
  <si>
    <t>Unknown/Not Indicated</t>
  </si>
  <si>
    <t>Transfers</t>
  </si>
  <si>
    <t>Black or African American</t>
  </si>
  <si>
    <t>TOTAL ENROLLMENT</t>
  </si>
  <si>
    <t>Total headcount</t>
  </si>
  <si>
    <t>Continuing student headcount</t>
  </si>
  <si>
    <t>State-support headcount</t>
  </si>
  <si>
    <t>Non-U.S. resident headcount</t>
  </si>
  <si>
    <t>Sophomore</t>
  </si>
  <si>
    <t>Junior</t>
  </si>
  <si>
    <t>Senior</t>
  </si>
  <si>
    <t>Post-baccalaureate</t>
  </si>
  <si>
    <t>Non-Matric</t>
  </si>
  <si>
    <t>Grad Non-Matric</t>
  </si>
  <si>
    <t>Graduate</t>
  </si>
  <si>
    <t>Headcount</t>
  </si>
  <si>
    <t>State-reported FTE</t>
  </si>
  <si>
    <t>Fee Based FTE</t>
  </si>
  <si>
    <t>Total FTE</t>
  </si>
  <si>
    <t>Professional</t>
  </si>
  <si>
    <t>WINT 2014</t>
  </si>
  <si>
    <t>WINT 2015</t>
  </si>
  <si>
    <t>AUT 2014</t>
  </si>
  <si>
    <t>AUT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</si>
</sst>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9275B"/>
        <bgColor indexed="64"/>
      </patternFill>
    </fill>
    <fill>
      <patternFill patternType="solid">
        <fgColor rgb="FFA489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3" fillId="0" borderId="0"/>
    <xf numFmtId="0" fontId="2" fillId="0" borderId="0"/>
    <xf numFmtId="0" fontId="4" fillId="0" borderId="0"/>
    <xf numFmtId="0" fontId="1" fillId="0" borderId="0"/>
  </cellStyleXfs>
  <cellXfs count="116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2" xfId="0" applyFont="1" applyFill="1" applyBorder="1"/>
    <xf numFmtId="3" fontId="4" fillId="0" borderId="2" xfId="0" applyNumberFormat="1" applyFont="1" applyBorder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/>
    <xf numFmtId="0" fontId="4" fillId="0" borderId="1" xfId="1" applyFont="1" applyFill="1" applyBorder="1"/>
    <xf numFmtId="0" fontId="5" fillId="0" borderId="2" xfId="1" applyFont="1" applyBorder="1"/>
    <xf numFmtId="0" fontId="4" fillId="0" borderId="2" xfId="1" applyFont="1" applyBorder="1"/>
    <xf numFmtId="0" fontId="4" fillId="0" borderId="3" xfId="1" applyFont="1" applyFill="1" applyBorder="1"/>
    <xf numFmtId="0" fontId="4" fillId="0" borderId="1" xfId="1" applyFont="1" applyBorder="1"/>
    <xf numFmtId="0" fontId="4" fillId="0" borderId="2" xfId="1" applyFont="1" applyFill="1" applyBorder="1"/>
    <xf numFmtId="0" fontId="5" fillId="2" borderId="8" xfId="1" applyFont="1" applyFill="1" applyBorder="1"/>
    <xf numFmtId="0" fontId="4" fillId="2" borderId="10" xfId="1" applyFont="1" applyFill="1" applyBorder="1"/>
    <xf numFmtId="0" fontId="4" fillId="2" borderId="0" xfId="1" applyFont="1" applyFill="1" applyBorder="1"/>
    <xf numFmtId="0" fontId="4" fillId="2" borderId="5" xfId="1" applyFont="1" applyFill="1" applyBorder="1"/>
    <xf numFmtId="0" fontId="4" fillId="2" borderId="7" xfId="1" applyFont="1" applyFill="1" applyBorder="1"/>
    <xf numFmtId="0" fontId="4" fillId="2" borderId="9" xfId="1" applyFont="1" applyFill="1" applyBorder="1"/>
    <xf numFmtId="0" fontId="5" fillId="0" borderId="6" xfId="1" applyFont="1" applyBorder="1"/>
    <xf numFmtId="0" fontId="4" fillId="0" borderId="6" xfId="1" applyFont="1" applyBorder="1"/>
    <xf numFmtId="0" fontId="5" fillId="0" borderId="0" xfId="1" applyFont="1" applyBorder="1"/>
    <xf numFmtId="0" fontId="4" fillId="0" borderId="0" xfId="1" applyFont="1" applyBorder="1"/>
    <xf numFmtId="9" fontId="4" fillId="0" borderId="0" xfId="1" applyNumberFormat="1" applyFont="1" applyBorder="1"/>
    <xf numFmtId="0" fontId="4" fillId="0" borderId="6" xfId="1" applyFont="1" applyFill="1" applyBorder="1"/>
    <xf numFmtId="0" fontId="5" fillId="2" borderId="3" xfId="1" applyFont="1" applyFill="1" applyBorder="1"/>
    <xf numFmtId="0" fontId="8" fillId="0" borderId="0" xfId="0" applyFont="1"/>
    <xf numFmtId="0" fontId="5" fillId="2" borderId="4" xfId="1" applyFont="1" applyFill="1" applyBorder="1"/>
    <xf numFmtId="0" fontId="4" fillId="0" borderId="0" xfId="1" applyFont="1"/>
    <xf numFmtId="0" fontId="4" fillId="0" borderId="0" xfId="1" applyFont="1" applyFill="1"/>
    <xf numFmtId="3" fontId="4" fillId="0" borderId="2" xfId="1" applyNumberFormat="1" applyFont="1" applyBorder="1"/>
    <xf numFmtId="0" fontId="7" fillId="2" borderId="9" xfId="1" applyFont="1" applyFill="1" applyBorder="1"/>
    <xf numFmtId="0" fontId="7" fillId="2" borderId="0" xfId="1" applyFont="1" applyFill="1" applyBorder="1"/>
    <xf numFmtId="3" fontId="4" fillId="2" borderId="0" xfId="1" applyNumberFormat="1" applyFont="1" applyFill="1" applyBorder="1"/>
    <xf numFmtId="0" fontId="7" fillId="2" borderId="10" xfId="1" applyFont="1" applyFill="1" applyBorder="1"/>
    <xf numFmtId="0" fontId="7" fillId="2" borderId="0" xfId="1" applyFont="1" applyFill="1"/>
    <xf numFmtId="0" fontId="4" fillId="0" borderId="2" xfId="0" applyNumberFormat="1" applyFont="1" applyBorder="1"/>
    <xf numFmtId="0" fontId="7" fillId="2" borderId="11" xfId="1" applyFont="1" applyFill="1" applyBorder="1"/>
    <xf numFmtId="9" fontId="4" fillId="0" borderId="2" xfId="1" applyNumberFormat="1" applyFont="1" applyFill="1" applyBorder="1" applyAlignment="1">
      <alignment horizontal="right"/>
    </xf>
    <xf numFmtId="0" fontId="10" fillId="3" borderId="0" xfId="0" applyFont="1" applyFill="1" applyBorder="1"/>
    <xf numFmtId="0" fontId="10" fillId="4" borderId="0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5" fillId="0" borderId="2" xfId="0" applyFont="1" applyBorder="1"/>
    <xf numFmtId="0" fontId="7" fillId="0" borderId="2" xfId="0" applyFont="1" applyBorder="1"/>
    <xf numFmtId="0" fontId="11" fillId="0" borderId="2" xfId="0" applyFont="1" applyBorder="1"/>
    <xf numFmtId="0" fontId="4" fillId="0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5" fillId="2" borderId="4" xfId="0" applyFont="1" applyFill="1" applyBorder="1"/>
    <xf numFmtId="0" fontId="7" fillId="2" borderId="12" xfId="0" applyFont="1" applyFill="1" applyBorder="1"/>
    <xf numFmtId="0" fontId="4" fillId="2" borderId="12" xfId="0" applyFont="1" applyFill="1" applyBorder="1"/>
    <xf numFmtId="0" fontId="4" fillId="2" borderId="0" xfId="0" applyFont="1" applyFill="1" applyBorder="1"/>
    <xf numFmtId="0" fontId="7" fillId="2" borderId="5" xfId="0" applyFont="1" applyFill="1" applyBorder="1"/>
    <xf numFmtId="164" fontId="4" fillId="0" borderId="6" xfId="0" applyNumberFormat="1" applyFont="1" applyFill="1" applyBorder="1"/>
    <xf numFmtId="0" fontId="4" fillId="2" borderId="4" xfId="0" applyFont="1" applyFill="1" applyBorder="1"/>
    <xf numFmtId="0" fontId="5" fillId="0" borderId="6" xfId="0" applyFont="1" applyBorder="1"/>
    <xf numFmtId="3" fontId="4" fillId="0" borderId="6" xfId="0" applyNumberFormat="1" applyFont="1" applyFill="1" applyBorder="1"/>
    <xf numFmtId="0" fontId="5" fillId="0" borderId="2" xfId="0" applyFont="1" applyFill="1" applyBorder="1"/>
    <xf numFmtId="0" fontId="4" fillId="2" borderId="13" xfId="0" applyFont="1" applyFill="1" applyBorder="1"/>
    <xf numFmtId="3" fontId="4" fillId="0" borderId="6" xfId="0" applyNumberFormat="1" applyFont="1" applyBorder="1"/>
    <xf numFmtId="3" fontId="4" fillId="0" borderId="2" xfId="0" applyNumberFormat="1" applyFont="1" applyFill="1" applyBorder="1"/>
    <xf numFmtId="0" fontId="5" fillId="2" borderId="3" xfId="0" applyFont="1" applyFill="1" applyBorder="1"/>
    <xf numFmtId="3" fontId="7" fillId="2" borderId="0" xfId="0" applyNumberFormat="1" applyFont="1" applyFill="1"/>
    <xf numFmtId="3" fontId="4" fillId="2" borderId="0" xfId="0" applyNumberFormat="1" applyFont="1" applyFill="1"/>
    <xf numFmtId="0" fontId="4" fillId="0" borderId="4" xfId="0" applyFont="1" applyFill="1" applyBorder="1"/>
    <xf numFmtId="164" fontId="4" fillId="0" borderId="6" xfId="0" applyNumberFormat="1" applyFont="1" applyFill="1" applyBorder="1" applyAlignment="1">
      <alignment horizontal="right"/>
    </xf>
    <xf numFmtId="0" fontId="10" fillId="3" borderId="0" xfId="4" applyFont="1" applyFill="1" applyBorder="1"/>
    <xf numFmtId="0" fontId="4" fillId="0" borderId="0" xfId="5" applyFont="1" applyFill="1"/>
    <xf numFmtId="0" fontId="4" fillId="0" borderId="0" xfId="5" applyFont="1"/>
    <xf numFmtId="0" fontId="4" fillId="0" borderId="0" xfId="4"/>
    <xf numFmtId="0" fontId="4" fillId="0" borderId="1" xfId="5" applyFont="1" applyFill="1" applyBorder="1"/>
    <xf numFmtId="0" fontId="5" fillId="0" borderId="2" xfId="5" applyFont="1" applyBorder="1"/>
    <xf numFmtId="0" fontId="4" fillId="0" borderId="2" xfId="5" applyFont="1" applyBorder="1"/>
    <xf numFmtId="0" fontId="4" fillId="0" borderId="3" xfId="5" applyFont="1" applyFill="1" applyBorder="1"/>
    <xf numFmtId="0" fontId="4" fillId="0" borderId="1" xfId="5" applyFont="1" applyBorder="1"/>
    <xf numFmtId="0" fontId="4" fillId="0" borderId="2" xfId="5" applyFont="1" applyFill="1" applyBorder="1"/>
    <xf numFmtId="0" fontId="5" fillId="2" borderId="8" xfId="5" applyFont="1" applyFill="1" applyBorder="1"/>
    <xf numFmtId="0" fontId="4" fillId="2" borderId="10" xfId="5" applyFont="1" applyFill="1" applyBorder="1"/>
    <xf numFmtId="0" fontId="4" fillId="2" borderId="0" xfId="5" applyFont="1" applyFill="1" applyBorder="1"/>
    <xf numFmtId="0" fontId="4" fillId="2" borderId="5" xfId="5" applyFont="1" applyFill="1" applyBorder="1"/>
    <xf numFmtId="3" fontId="4" fillId="0" borderId="2" xfId="4" applyNumberFormat="1" applyFont="1" applyBorder="1"/>
    <xf numFmtId="9" fontId="4" fillId="0" borderId="2" xfId="5" applyNumberFormat="1" applyFont="1" applyFill="1" applyBorder="1" applyAlignment="1">
      <alignment horizontal="right"/>
    </xf>
    <xf numFmtId="0" fontId="4" fillId="2" borderId="7" xfId="5" applyFont="1" applyFill="1" applyBorder="1"/>
    <xf numFmtId="0" fontId="4" fillId="2" borderId="9" xfId="5" applyFont="1" applyFill="1" applyBorder="1"/>
    <xf numFmtId="0" fontId="7" fillId="2" borderId="9" xfId="5" applyFont="1" applyFill="1" applyBorder="1"/>
    <xf numFmtId="3" fontId="4" fillId="2" borderId="0" xfId="5" applyNumberFormat="1" applyFont="1" applyFill="1" applyBorder="1"/>
    <xf numFmtId="0" fontId="5" fillId="0" borderId="6" xfId="5" applyFont="1" applyBorder="1"/>
    <xf numFmtId="0" fontId="4" fillId="0" borderId="6" xfId="5" applyFont="1" applyBorder="1"/>
    <xf numFmtId="0" fontId="5" fillId="0" borderId="0" xfId="5" applyFont="1" applyBorder="1"/>
    <xf numFmtId="0" fontId="4" fillId="0" borderId="0" xfId="5" applyFont="1" applyBorder="1"/>
    <xf numFmtId="9" fontId="4" fillId="0" borderId="0" xfId="5" applyNumberFormat="1" applyFont="1" applyBorder="1"/>
    <xf numFmtId="0" fontId="4" fillId="0" borderId="6" xfId="5" applyFont="1" applyFill="1" applyBorder="1"/>
    <xf numFmtId="0" fontId="7" fillId="2" borderId="10" xfId="5" applyFont="1" applyFill="1" applyBorder="1"/>
    <xf numFmtId="0" fontId="7" fillId="2" borderId="11" xfId="5" applyFont="1" applyFill="1" applyBorder="1"/>
    <xf numFmtId="0" fontId="4" fillId="0" borderId="2" xfId="4" applyFont="1" applyBorder="1"/>
    <xf numFmtId="0" fontId="4" fillId="0" borderId="2" xfId="4" applyNumberFormat="1" applyFont="1" applyBorder="1"/>
    <xf numFmtId="0" fontId="4" fillId="0" borderId="2" xfId="4" applyFont="1" applyFill="1" applyBorder="1"/>
    <xf numFmtId="0" fontId="5" fillId="2" borderId="3" xfId="5" applyFont="1" applyFill="1" applyBorder="1"/>
    <xf numFmtId="0" fontId="7" fillId="2" borderId="0" xfId="5" applyFont="1" applyFill="1"/>
    <xf numFmtId="0" fontId="7" fillId="2" borderId="0" xfId="5" applyFont="1" applyFill="1" applyBorder="1"/>
    <xf numFmtId="3" fontId="4" fillId="0" borderId="2" xfId="5" applyNumberFormat="1" applyFont="1" applyBorder="1"/>
    <xf numFmtId="0" fontId="8" fillId="0" borderId="0" xfId="4" applyFont="1"/>
    <xf numFmtId="0" fontId="5" fillId="2" borderId="4" xfId="5" applyFont="1" applyFill="1" applyBorder="1"/>
    <xf numFmtId="0" fontId="7" fillId="0" borderId="0" xfId="4" applyFont="1" applyFill="1" applyBorder="1"/>
    <xf numFmtId="0" fontId="7" fillId="0" borderId="0" xfId="4" applyFont="1" applyBorder="1"/>
    <xf numFmtId="0" fontId="7" fillId="0" borderId="0" xfId="4" applyFont="1"/>
    <xf numFmtId="0" fontId="4" fillId="0" borderId="0" xfId="4" applyFont="1"/>
    <xf numFmtId="3" fontId="4" fillId="0" borderId="6" xfId="5" applyNumberFormat="1" applyFont="1" applyBorder="1"/>
    <xf numFmtId="0" fontId="4" fillId="0" borderId="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9" xfId="4" applyFont="1" applyBorder="1" applyAlignment="1">
      <alignment horizontal="left"/>
    </xf>
  </cellXfs>
  <cellStyles count="6">
    <cellStyle name="Normal" xfId="0" builtinId="0"/>
    <cellStyle name="Normal 2" xfId="1"/>
    <cellStyle name="Normal 2 2" xfId="5"/>
    <cellStyle name="Normal 3" xfId="2"/>
    <cellStyle name="Normal 4" xfId="3"/>
    <cellStyle name="Normal 5" xfId="4"/>
  </cellStyles>
  <dxfs count="11">
    <dxf>
      <font>
        <color theme="0"/>
      </font>
      <fill>
        <patternFill>
          <bgColor rgb="FFA48957"/>
        </patternFill>
      </fill>
      <border>
        <horizontal style="thin">
          <color rgb="FFA48957"/>
        </horizontal>
      </border>
    </dxf>
    <dxf>
      <font>
        <b/>
        <color theme="0"/>
      </font>
      <fill>
        <patternFill>
          <bgColor rgb="FFA48957"/>
        </patternFill>
      </fill>
      <border>
        <top/>
        <bottom/>
        <vertical/>
        <horizontal style="thin">
          <color rgb="FFA48957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theme="7" tint="0.39997558519241921"/>
        </top>
        <bottom style="thin">
          <color theme="7" tint="0.3999755851924192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</border>
    </dxf>
    <dxf>
      <font>
        <b/>
        <color theme="1"/>
      </font>
      <border>
        <bottom style="thin">
          <color theme="7" tint="0.79998168889431442"/>
        </bottom>
      </border>
    </dxf>
    <dxf>
      <border>
        <left style="thin">
          <color theme="7" tint="0.79998168889431442"/>
        </left>
        <right style="thin">
          <color theme="7" tint="0.79998168889431442"/>
        </right>
      </border>
    </dxf>
    <dxf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  <border>
        <bottom style="thin">
          <color theme="7"/>
        </bottom>
        <vertical/>
        <horizontal style="thin">
          <color rgb="FF39275B"/>
        </horizontal>
      </border>
    </dxf>
    <dxf>
      <font>
        <color theme="1"/>
      </font>
      <fill>
        <patternFill patternType="solid">
          <fgColor theme="7" tint="0.59999389629810485"/>
          <bgColor theme="7" tint="0.59999389629810485"/>
        </patternFill>
      </fill>
      <border>
        <horizontal style="thin">
          <color theme="7" tint="0.79998168889431442"/>
        </horizontal>
      </border>
    </dxf>
  </dxfs>
  <tableStyles count="1" defaultTableStyle="TableStyleMedium9" defaultPivotStyle="PivotStyleLight16">
    <tableStyle name="PivotStyleDarkPurple_UWB" table="0" count="11">
      <tableStyleElement type="wholeTable" dxfId="10"/>
      <tableStyleElement type="headerRow" dxfId="9"/>
      <tableStyleElement type="totalRow" dxfId="8"/>
      <tableStyleElement type="secondRowStripe" dxfId="7"/>
      <tableStyleElement type="secondColumnStripe" dxfId="6"/>
      <tableStyleElement type="first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A48957"/>
      <color rgb="FF3927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Layout" zoomScaleNormal="100" workbookViewId="0"/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0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44</v>
      </c>
      <c r="D2" s="9"/>
      <c r="E2" s="9" t="s">
        <v>45</v>
      </c>
      <c r="F2" s="9" t="s">
        <v>44</v>
      </c>
      <c r="G2" s="9"/>
      <c r="H2" s="9" t="s">
        <v>45</v>
      </c>
      <c r="I2" s="9" t="s">
        <v>44</v>
      </c>
      <c r="J2" s="10"/>
      <c r="K2" s="9" t="s">
        <v>45</v>
      </c>
      <c r="L2" s="9" t="s">
        <v>44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77</v>
      </c>
      <c r="C5" s="4">
        <v>70</v>
      </c>
      <c r="D5" s="39">
        <f t="shared" ref="D5:D8" si="0">IF(C5&gt;0,(B5-C5)/C5,"--")</f>
        <v>0.1</v>
      </c>
      <c r="E5" s="10">
        <v>33</v>
      </c>
      <c r="F5" s="10">
        <v>41</v>
      </c>
      <c r="G5" s="39">
        <f t="shared" ref="G5:G6" si="1">IF(F5&gt;0,(E5-F5)/F5,"--")</f>
        <v>-0.1951219512195122</v>
      </c>
      <c r="H5" s="10">
        <v>26</v>
      </c>
      <c r="I5" s="10">
        <v>29</v>
      </c>
      <c r="J5" s="39">
        <f t="shared" ref="J5:J6" si="2">IF(I5&gt;0,(H5-I5)/I5,"--")</f>
        <v>-0.10344827586206896</v>
      </c>
      <c r="K5" s="10">
        <v>19</v>
      </c>
      <c r="L5" s="10">
        <v>20</v>
      </c>
      <c r="M5" s="39">
        <f t="shared" ref="M5:M8" si="3">IF(L5&gt;0,(K5-L5)/L5,"--")</f>
        <v>-0.05</v>
      </c>
    </row>
    <row r="6" spans="1:13" x14ac:dyDescent="0.2">
      <c r="A6" s="10" t="s">
        <v>4</v>
      </c>
      <c r="B6" s="4">
        <v>672</v>
      </c>
      <c r="C6" s="4">
        <v>588</v>
      </c>
      <c r="D6" s="39">
        <f t="shared" si="0"/>
        <v>0.14285714285714285</v>
      </c>
      <c r="E6" s="10">
        <v>370</v>
      </c>
      <c r="F6" s="10">
        <v>328</v>
      </c>
      <c r="G6" s="39">
        <f t="shared" si="1"/>
        <v>0.12804878048780488</v>
      </c>
      <c r="H6" s="10">
        <v>291</v>
      </c>
      <c r="I6" s="10">
        <v>250</v>
      </c>
      <c r="J6" s="39">
        <f t="shared" si="2"/>
        <v>0.16400000000000001</v>
      </c>
      <c r="K6" s="10">
        <v>251</v>
      </c>
      <c r="L6" s="10">
        <v>224</v>
      </c>
      <c r="M6" s="39">
        <f t="shared" si="3"/>
        <v>0.12053571428571429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749</v>
      </c>
      <c r="C8" s="21">
        <f>SUM(C5:C6)</f>
        <v>658</v>
      </c>
      <c r="D8" s="39">
        <f t="shared" si="0"/>
        <v>0.13829787234042554</v>
      </c>
      <c r="E8" s="21">
        <f t="shared" ref="E8:F8" si="4">SUM(E5:E6)</f>
        <v>403</v>
      </c>
      <c r="F8" s="21">
        <f t="shared" si="4"/>
        <v>369</v>
      </c>
      <c r="G8" s="39">
        <f t="shared" ref="G8" si="5">IF(F8&gt;0,(E8-F8)/F8,"--")</f>
        <v>9.2140921409214094E-2</v>
      </c>
      <c r="H8" s="21">
        <f t="shared" ref="H8:I8" si="6">SUM(H5:H6)</f>
        <v>317</v>
      </c>
      <c r="I8" s="21">
        <f t="shared" si="6"/>
        <v>279</v>
      </c>
      <c r="J8" s="39">
        <f t="shared" ref="J8" si="7">IF(I8&gt;0,(H8-I8)/I8,"--")</f>
        <v>0.13620071684587814</v>
      </c>
      <c r="K8" s="10">
        <f>IF(ISNUMBER(K5),SUM(K5:K6),K6)</f>
        <v>270</v>
      </c>
      <c r="L8" s="10">
        <f>IF(ISNUMBER(L5),SUM(L5:L6),L6)</f>
        <v>244</v>
      </c>
      <c r="M8" s="39">
        <f t="shared" si="3"/>
        <v>0.10655737704918032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112" t="s">
        <v>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2">
      <c r="A11" s="8"/>
      <c r="B11" s="9" t="s">
        <v>45</v>
      </c>
      <c r="C11" s="9" t="s">
        <v>44</v>
      </c>
      <c r="D11" s="9"/>
      <c r="E11" s="9" t="s">
        <v>45</v>
      </c>
      <c r="F11" s="9" t="s">
        <v>44</v>
      </c>
      <c r="G11" s="9"/>
      <c r="H11" s="9" t="s">
        <v>45</v>
      </c>
      <c r="I11" s="9" t="s">
        <v>44</v>
      </c>
      <c r="J11" s="10"/>
      <c r="K11" s="9" t="s">
        <v>45</v>
      </c>
      <c r="L11" s="9" t="s">
        <v>44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/>
      <c r="C14" s="37"/>
      <c r="D14" s="39" t="str">
        <f>IF(C14&gt;0,(B14-C14)/C14,"--")</f>
        <v>--</v>
      </c>
      <c r="E14" s="37"/>
      <c r="F14" s="37"/>
      <c r="G14" s="39" t="str">
        <f>IF(F14&gt;0,(E14-F14)/F14,"--")</f>
        <v>--</v>
      </c>
      <c r="H14" s="37"/>
      <c r="I14" s="37"/>
      <c r="J14" s="39" t="str">
        <f>IF(I14&gt;0,(H14-I14)/I14,"--")</f>
        <v>--</v>
      </c>
      <c r="K14" s="10"/>
      <c r="L14" s="10"/>
      <c r="M14" s="39" t="str">
        <f>IF(L14&gt;0,(K14-L14)/L14,"--")</f>
        <v>--</v>
      </c>
    </row>
    <row r="15" spans="1:13" x14ac:dyDescent="0.2">
      <c r="A15" s="2" t="s">
        <v>8</v>
      </c>
      <c r="B15" s="37">
        <v>15</v>
      </c>
      <c r="C15" s="37">
        <v>8</v>
      </c>
      <c r="D15" s="39">
        <f>IF(C15&gt;0,(B15-C15)/C15,"--")</f>
        <v>0.875</v>
      </c>
      <c r="E15" s="37">
        <v>1</v>
      </c>
      <c r="F15" s="37">
        <v>7</v>
      </c>
      <c r="G15" s="39">
        <f>IF(F15&gt;0,(E15-F15)/F15,"--")</f>
        <v>-0.8571428571428571</v>
      </c>
      <c r="H15" s="37">
        <v>1</v>
      </c>
      <c r="I15" s="37">
        <v>4</v>
      </c>
      <c r="J15" s="39">
        <f>IF(I15&gt;0,(H15-I15)/I15,"--")</f>
        <v>-0.75</v>
      </c>
      <c r="K15" s="10">
        <v>0</v>
      </c>
      <c r="L15" s="10">
        <v>2</v>
      </c>
      <c r="M15" s="39">
        <f>IF(L15&gt;0,(K15-L15)/L15,"--")</f>
        <v>-1</v>
      </c>
    </row>
    <row r="16" spans="1:13" x14ac:dyDescent="0.2">
      <c r="A16" s="2" t="s">
        <v>26</v>
      </c>
      <c r="B16" s="37">
        <v>5</v>
      </c>
      <c r="C16" s="37">
        <v>10</v>
      </c>
      <c r="D16" s="39">
        <f t="shared" ref="D16:D22" si="8">IF(C16&gt;0,(B16-C16)/C16,"--")</f>
        <v>-0.5</v>
      </c>
      <c r="E16" s="37">
        <v>2</v>
      </c>
      <c r="F16" s="37">
        <v>2</v>
      </c>
      <c r="G16" s="39">
        <f t="shared" ref="G16:G22" si="9">IF(F16&gt;0,(E16-F16)/F16,"--")</f>
        <v>0</v>
      </c>
      <c r="H16" s="37">
        <v>2</v>
      </c>
      <c r="I16" s="37">
        <v>1</v>
      </c>
      <c r="J16" s="39">
        <f t="shared" ref="J16:J22" si="10">IF(I16&gt;0,(H16-I16)/I16,"--")</f>
        <v>1</v>
      </c>
      <c r="K16" s="10">
        <v>2</v>
      </c>
      <c r="L16" s="10">
        <v>1</v>
      </c>
      <c r="M16" s="39">
        <f t="shared" ref="M16:M22" si="11">IF(L16&gt;0,(K16-L16)/L16,"--")</f>
        <v>1</v>
      </c>
    </row>
    <row r="17" spans="1:13" x14ac:dyDescent="0.2">
      <c r="A17" s="3" t="s">
        <v>20</v>
      </c>
      <c r="B17" s="37">
        <v>1</v>
      </c>
      <c r="C17" s="37"/>
      <c r="D17" s="39" t="str">
        <f t="shared" si="8"/>
        <v>--</v>
      </c>
      <c r="E17" s="37">
        <v>0</v>
      </c>
      <c r="F17" s="37"/>
      <c r="G17" s="39" t="str">
        <f t="shared" si="9"/>
        <v>--</v>
      </c>
      <c r="H17" s="37">
        <v>0</v>
      </c>
      <c r="I17" s="37"/>
      <c r="J17" s="39" t="str">
        <f t="shared" si="10"/>
        <v>--</v>
      </c>
      <c r="K17" s="10">
        <v>0</v>
      </c>
      <c r="L17" s="13"/>
      <c r="M17" s="39" t="str">
        <f t="shared" si="11"/>
        <v>--</v>
      </c>
    </row>
    <row r="18" spans="1:13" x14ac:dyDescent="0.2">
      <c r="A18" s="3" t="s">
        <v>21</v>
      </c>
      <c r="B18" s="37">
        <v>16</v>
      </c>
      <c r="C18" s="37">
        <v>9</v>
      </c>
      <c r="D18" s="39">
        <f t="shared" si="8"/>
        <v>0.77777777777777779</v>
      </c>
      <c r="E18" s="37">
        <v>5</v>
      </c>
      <c r="F18" s="37">
        <v>3</v>
      </c>
      <c r="G18" s="39">
        <f t="shared" si="9"/>
        <v>0.66666666666666663</v>
      </c>
      <c r="H18" s="37">
        <v>5</v>
      </c>
      <c r="I18" s="37">
        <v>3</v>
      </c>
      <c r="J18" s="39">
        <f t="shared" si="10"/>
        <v>0.66666666666666663</v>
      </c>
      <c r="K18" s="10">
        <v>4</v>
      </c>
      <c r="L18" s="10">
        <v>3</v>
      </c>
      <c r="M18" s="39">
        <f t="shared" si="11"/>
        <v>0.33333333333333331</v>
      </c>
    </row>
    <row r="19" spans="1:13" x14ac:dyDescent="0.2">
      <c r="A19" s="3" t="s">
        <v>22</v>
      </c>
      <c r="B19" s="37">
        <v>6</v>
      </c>
      <c r="C19" s="37">
        <v>4</v>
      </c>
      <c r="D19" s="39">
        <f t="shared" si="8"/>
        <v>0.5</v>
      </c>
      <c r="E19" s="37">
        <v>3</v>
      </c>
      <c r="F19" s="37">
        <v>1</v>
      </c>
      <c r="G19" s="39">
        <f t="shared" si="9"/>
        <v>2</v>
      </c>
      <c r="H19" s="37">
        <v>1</v>
      </c>
      <c r="I19" s="37">
        <v>1</v>
      </c>
      <c r="J19" s="39">
        <f t="shared" si="10"/>
        <v>0</v>
      </c>
      <c r="K19" s="10">
        <v>1</v>
      </c>
      <c r="L19" s="10">
        <v>0</v>
      </c>
      <c r="M19" s="39" t="str">
        <f t="shared" si="11"/>
        <v>--</v>
      </c>
    </row>
    <row r="20" spans="1:13" x14ac:dyDescent="0.2">
      <c r="A20" s="3" t="s">
        <v>9</v>
      </c>
      <c r="B20" s="10">
        <v>6</v>
      </c>
      <c r="C20" s="10">
        <v>7</v>
      </c>
      <c r="D20" s="39">
        <f t="shared" si="8"/>
        <v>-0.14285714285714285</v>
      </c>
      <c r="E20" s="10">
        <v>5</v>
      </c>
      <c r="F20" s="10">
        <v>5</v>
      </c>
      <c r="G20" s="39">
        <f t="shared" si="9"/>
        <v>0</v>
      </c>
      <c r="H20" s="10">
        <v>4</v>
      </c>
      <c r="I20" s="10">
        <v>3</v>
      </c>
      <c r="J20" s="39">
        <f t="shared" si="10"/>
        <v>0.33333333333333331</v>
      </c>
      <c r="K20" s="10">
        <v>3</v>
      </c>
      <c r="L20" s="10">
        <v>1</v>
      </c>
      <c r="M20" s="39">
        <f t="shared" si="11"/>
        <v>2</v>
      </c>
    </row>
    <row r="21" spans="1:13" x14ac:dyDescent="0.2">
      <c r="A21" s="3" t="s">
        <v>10</v>
      </c>
      <c r="B21" s="37">
        <v>27</v>
      </c>
      <c r="C21" s="37">
        <v>32</v>
      </c>
      <c r="D21" s="39">
        <f t="shared" si="8"/>
        <v>-0.15625</v>
      </c>
      <c r="E21" s="37">
        <v>16</v>
      </c>
      <c r="F21" s="37">
        <v>23</v>
      </c>
      <c r="G21" s="39">
        <f t="shared" si="9"/>
        <v>-0.30434782608695654</v>
      </c>
      <c r="H21" s="37">
        <v>12</v>
      </c>
      <c r="I21" s="37">
        <v>17</v>
      </c>
      <c r="J21" s="39">
        <f t="shared" si="10"/>
        <v>-0.29411764705882354</v>
      </c>
      <c r="K21" s="10">
        <v>8</v>
      </c>
      <c r="L21" s="10">
        <v>13</v>
      </c>
      <c r="M21" s="39">
        <f t="shared" si="11"/>
        <v>-0.38461538461538464</v>
      </c>
    </row>
    <row r="22" spans="1:13" x14ac:dyDescent="0.2">
      <c r="A22" s="3" t="s">
        <v>24</v>
      </c>
      <c r="B22" s="37">
        <v>1</v>
      </c>
      <c r="C22" s="37"/>
      <c r="D22" s="39" t="str">
        <f t="shared" si="8"/>
        <v>--</v>
      </c>
      <c r="E22" s="37">
        <v>1</v>
      </c>
      <c r="F22" s="37"/>
      <c r="G22" s="39" t="str">
        <f t="shared" si="9"/>
        <v>--</v>
      </c>
      <c r="H22" s="37">
        <v>1</v>
      </c>
      <c r="I22" s="37"/>
      <c r="J22" s="39" t="str">
        <f t="shared" si="10"/>
        <v>--</v>
      </c>
      <c r="K22" s="10">
        <v>1</v>
      </c>
      <c r="L22" s="10"/>
      <c r="M22" s="39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38</v>
      </c>
      <c r="C24" s="31">
        <v>19</v>
      </c>
      <c r="D24" s="39">
        <f t="shared" ref="D24:D25" si="12">IF(C24&gt;0,(B24-C24)/C24,"--")</f>
        <v>1</v>
      </c>
      <c r="E24" s="10">
        <v>18</v>
      </c>
      <c r="F24" s="10">
        <v>12</v>
      </c>
      <c r="G24" s="39">
        <f t="shared" ref="G24:G25" si="13">IF(F24&gt;0,(E24-F24)/F24,"--")</f>
        <v>0.5</v>
      </c>
      <c r="H24" s="10">
        <v>15</v>
      </c>
      <c r="I24" s="10">
        <v>10</v>
      </c>
      <c r="J24" s="39">
        <f t="shared" ref="J24:J25" si="14">IF(I24&gt;0,(H24-I24)/I24,"--")</f>
        <v>0.5</v>
      </c>
      <c r="K24" s="10">
        <v>11</v>
      </c>
      <c r="L24" s="10">
        <v>8</v>
      </c>
      <c r="M24" s="39">
        <f t="shared" ref="M24:M25" si="15">IF(L24&gt;0,(K24-L24)/L24,"--")</f>
        <v>0.375</v>
      </c>
    </row>
    <row r="25" spans="1:13" x14ac:dyDescent="0.2">
      <c r="A25" s="13" t="s">
        <v>11</v>
      </c>
      <c r="B25" s="31">
        <v>39</v>
      </c>
      <c r="C25" s="31">
        <v>51</v>
      </c>
      <c r="D25" s="39">
        <f t="shared" si="12"/>
        <v>-0.23529411764705882</v>
      </c>
      <c r="E25" s="10">
        <v>15</v>
      </c>
      <c r="F25" s="10">
        <v>29</v>
      </c>
      <c r="G25" s="39">
        <f t="shared" si="13"/>
        <v>-0.48275862068965519</v>
      </c>
      <c r="H25" s="10">
        <v>11</v>
      </c>
      <c r="I25" s="10">
        <v>19</v>
      </c>
      <c r="J25" s="39">
        <f t="shared" si="14"/>
        <v>-0.42105263157894735</v>
      </c>
      <c r="K25" s="10">
        <v>8</v>
      </c>
      <c r="L25" s="10">
        <v>12</v>
      </c>
      <c r="M25" s="39">
        <f t="shared" si="15"/>
        <v>-0.33333333333333331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43</v>
      </c>
      <c r="C27" s="31">
        <v>30</v>
      </c>
      <c r="D27" s="39">
        <f t="shared" ref="D27:D29" si="16">IF(C27&gt;0,(B27-C27)/C27,"--")</f>
        <v>0.43333333333333335</v>
      </c>
      <c r="E27" s="31">
        <v>12</v>
      </c>
      <c r="F27" s="31">
        <v>13</v>
      </c>
      <c r="G27" s="39">
        <f t="shared" ref="G27:G29" si="17">IF(F27&gt;0,(E27-F27)/F27,"--")</f>
        <v>-7.6923076923076927E-2</v>
      </c>
      <c r="H27" s="10">
        <v>11</v>
      </c>
      <c r="I27" s="10">
        <v>10</v>
      </c>
      <c r="J27" s="39">
        <f t="shared" ref="J27:J29" si="18">IF(I27&gt;0,(H27-I27)/I27,"--")</f>
        <v>0.1</v>
      </c>
      <c r="K27" s="10">
        <v>9</v>
      </c>
      <c r="L27" s="10">
        <v>7</v>
      </c>
      <c r="M27" s="39">
        <f t="shared" ref="M27:M29" si="19">IF(L27&gt;0,(K27-L27)/L27,"--")</f>
        <v>0.2857142857142857</v>
      </c>
    </row>
    <row r="28" spans="1:13" x14ac:dyDescent="0.2">
      <c r="A28" s="13" t="s">
        <v>15</v>
      </c>
      <c r="B28" s="10">
        <v>7</v>
      </c>
      <c r="C28" s="10">
        <v>8</v>
      </c>
      <c r="D28" s="39">
        <f t="shared" si="16"/>
        <v>-0.125</v>
      </c>
      <c r="E28" s="10">
        <v>5</v>
      </c>
      <c r="F28" s="10">
        <v>5</v>
      </c>
      <c r="G28" s="39">
        <f t="shared" si="17"/>
        <v>0</v>
      </c>
      <c r="H28" s="10">
        <v>3</v>
      </c>
      <c r="I28" s="10">
        <v>2</v>
      </c>
      <c r="J28" s="39">
        <f t="shared" si="18"/>
        <v>0.5</v>
      </c>
      <c r="K28" s="10">
        <v>2</v>
      </c>
      <c r="L28" s="10">
        <v>0</v>
      </c>
      <c r="M28" s="39" t="str">
        <f t="shared" si="19"/>
        <v>--</v>
      </c>
    </row>
    <row r="29" spans="1:13" x14ac:dyDescent="0.2">
      <c r="A29" s="13" t="s">
        <v>10</v>
      </c>
      <c r="B29" s="10">
        <v>27</v>
      </c>
      <c r="C29" s="10">
        <v>32</v>
      </c>
      <c r="D29" s="39">
        <f t="shared" si="16"/>
        <v>-0.15625</v>
      </c>
      <c r="E29" s="10">
        <v>16</v>
      </c>
      <c r="F29" s="10">
        <v>23</v>
      </c>
      <c r="G29" s="39">
        <f t="shared" si="17"/>
        <v>-0.30434782608695654</v>
      </c>
      <c r="H29" s="10">
        <v>12</v>
      </c>
      <c r="I29" s="10">
        <v>17</v>
      </c>
      <c r="J29" s="39">
        <f t="shared" si="18"/>
        <v>-0.29411764705882354</v>
      </c>
      <c r="K29" s="10">
        <v>8</v>
      </c>
      <c r="L29" s="10">
        <v>13</v>
      </c>
      <c r="M29" s="39">
        <f t="shared" si="19"/>
        <v>-0.38461538461538464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112" t="s">
        <v>25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13" x14ac:dyDescent="0.2">
      <c r="A32" s="8"/>
      <c r="B32" s="9" t="s">
        <v>45</v>
      </c>
      <c r="C32" s="9" t="s">
        <v>44</v>
      </c>
      <c r="D32" s="9"/>
      <c r="E32" s="9" t="s">
        <v>45</v>
      </c>
      <c r="F32" s="9" t="s">
        <v>44</v>
      </c>
      <c r="G32" s="9"/>
      <c r="H32" s="9" t="s">
        <v>45</v>
      </c>
      <c r="I32" s="9" t="s">
        <v>44</v>
      </c>
      <c r="J32" s="10"/>
      <c r="K32" s="9" t="s">
        <v>45</v>
      </c>
      <c r="L32" s="9" t="s">
        <v>44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1</v>
      </c>
      <c r="C35" s="37">
        <v>1</v>
      </c>
      <c r="D35" s="39">
        <f>IF(C35&gt;0,(B35-C35)/C35,"--")</f>
        <v>0</v>
      </c>
      <c r="E35" s="37">
        <v>1</v>
      </c>
      <c r="F35" s="37">
        <v>1</v>
      </c>
      <c r="G35" s="39">
        <f>IF(F35&gt;0,(E35-F35)/F35,"--")</f>
        <v>0</v>
      </c>
      <c r="H35" s="37">
        <v>1</v>
      </c>
      <c r="I35" s="37">
        <v>0</v>
      </c>
      <c r="J35" s="39" t="str">
        <f>IF(I35&gt;0,(H35-I35)/I35,"--")</f>
        <v>--</v>
      </c>
      <c r="K35" s="10">
        <v>1</v>
      </c>
      <c r="L35" s="10">
        <v>0</v>
      </c>
      <c r="M35" s="39" t="str">
        <f>IF(L35&gt;0,(K35-L35)/L35,"--")</f>
        <v>--</v>
      </c>
    </row>
    <row r="36" spans="1:13" x14ac:dyDescent="0.2">
      <c r="A36" s="2" t="s">
        <v>8</v>
      </c>
      <c r="B36" s="37">
        <v>148</v>
      </c>
      <c r="C36" s="37">
        <v>132</v>
      </c>
      <c r="D36" s="39">
        <f>IF(C36&gt;0,(B36-C36)/C36,"--")</f>
        <v>0.12121212121212122</v>
      </c>
      <c r="E36" s="37">
        <v>76</v>
      </c>
      <c r="F36" s="37">
        <v>63</v>
      </c>
      <c r="G36" s="39">
        <f>IF(F36&gt;0,(E36-F36)/F36,"--")</f>
        <v>0.20634920634920634</v>
      </c>
      <c r="H36" s="37">
        <v>53</v>
      </c>
      <c r="I36" s="37">
        <v>49</v>
      </c>
      <c r="J36" s="39">
        <f>IF(I36&gt;0,(H36-I36)/I36,"--")</f>
        <v>8.1632653061224483E-2</v>
      </c>
      <c r="K36" s="10">
        <v>47</v>
      </c>
      <c r="L36" s="10">
        <v>44</v>
      </c>
      <c r="M36" s="39">
        <f>IF(L36&gt;0,(K36-L36)/L36,"--")</f>
        <v>6.8181818181818177E-2</v>
      </c>
    </row>
    <row r="37" spans="1:13" x14ac:dyDescent="0.2">
      <c r="A37" s="2" t="s">
        <v>26</v>
      </c>
      <c r="B37" s="37">
        <v>43</v>
      </c>
      <c r="C37" s="37">
        <v>39</v>
      </c>
      <c r="D37" s="39">
        <f t="shared" ref="D37:D43" si="20">IF(C37&gt;0,(B37-C37)/C37,"--")</f>
        <v>0.10256410256410256</v>
      </c>
      <c r="E37" s="37">
        <v>16</v>
      </c>
      <c r="F37" s="37">
        <v>14</v>
      </c>
      <c r="G37" s="39">
        <f t="shared" ref="G37:G43" si="21">IF(F37&gt;0,(E37-F37)/F37,"--")</f>
        <v>0.14285714285714285</v>
      </c>
      <c r="H37" s="37">
        <v>11</v>
      </c>
      <c r="I37" s="37">
        <v>11</v>
      </c>
      <c r="J37" s="39">
        <f t="shared" ref="J37:J43" si="22">IF(I37&gt;0,(H37-I37)/I37,"--")</f>
        <v>0</v>
      </c>
      <c r="K37" s="10">
        <v>10</v>
      </c>
      <c r="L37" s="10">
        <v>10</v>
      </c>
      <c r="M37" s="39">
        <f t="shared" ref="M37:M50" si="23">IF(L37&gt;0,(K37-L37)/L37,"--")</f>
        <v>0</v>
      </c>
    </row>
    <row r="38" spans="1:13" x14ac:dyDescent="0.2">
      <c r="A38" s="3" t="s">
        <v>20</v>
      </c>
      <c r="B38" s="37">
        <v>7</v>
      </c>
      <c r="C38" s="37">
        <v>5</v>
      </c>
      <c r="D38" s="39">
        <f t="shared" si="20"/>
        <v>0.4</v>
      </c>
      <c r="E38" s="37">
        <v>2</v>
      </c>
      <c r="F38" s="37">
        <v>4</v>
      </c>
      <c r="G38" s="39">
        <f t="shared" si="21"/>
        <v>-0.5</v>
      </c>
      <c r="H38" s="37">
        <v>2</v>
      </c>
      <c r="I38" s="37">
        <v>3</v>
      </c>
      <c r="J38" s="39">
        <f t="shared" si="22"/>
        <v>-0.33333333333333331</v>
      </c>
      <c r="K38" s="13">
        <v>2</v>
      </c>
      <c r="L38" s="13">
        <v>3</v>
      </c>
      <c r="M38" s="39">
        <f t="shared" si="23"/>
        <v>-0.33333333333333331</v>
      </c>
    </row>
    <row r="39" spans="1:13" x14ac:dyDescent="0.2">
      <c r="A39" s="3" t="s">
        <v>21</v>
      </c>
      <c r="B39" s="37">
        <v>297</v>
      </c>
      <c r="C39" s="37">
        <v>255</v>
      </c>
      <c r="D39" s="39">
        <f t="shared" si="20"/>
        <v>0.16470588235294117</v>
      </c>
      <c r="E39" s="37">
        <v>182</v>
      </c>
      <c r="F39" s="37">
        <v>154</v>
      </c>
      <c r="G39" s="39">
        <f t="shared" si="21"/>
        <v>0.18181818181818182</v>
      </c>
      <c r="H39" s="37">
        <v>151</v>
      </c>
      <c r="I39" s="37">
        <v>127</v>
      </c>
      <c r="J39" s="39">
        <f t="shared" si="22"/>
        <v>0.1889763779527559</v>
      </c>
      <c r="K39" s="10">
        <v>128</v>
      </c>
      <c r="L39" s="10">
        <v>113</v>
      </c>
      <c r="M39" s="39">
        <f t="shared" si="23"/>
        <v>0.13274336283185842</v>
      </c>
    </row>
    <row r="40" spans="1:13" x14ac:dyDescent="0.2">
      <c r="A40" s="3" t="s">
        <v>22</v>
      </c>
      <c r="B40" s="37">
        <v>27</v>
      </c>
      <c r="C40" s="37">
        <v>29</v>
      </c>
      <c r="D40" s="39">
        <f t="shared" si="20"/>
        <v>-6.8965517241379309E-2</v>
      </c>
      <c r="E40" s="37">
        <v>19</v>
      </c>
      <c r="F40" s="37">
        <v>17</v>
      </c>
      <c r="G40" s="39">
        <f t="shared" si="21"/>
        <v>0.11764705882352941</v>
      </c>
      <c r="H40" s="37">
        <v>16</v>
      </c>
      <c r="I40" s="37">
        <v>13</v>
      </c>
      <c r="J40" s="39">
        <f t="shared" si="22"/>
        <v>0.23076923076923078</v>
      </c>
      <c r="K40" s="10">
        <v>14</v>
      </c>
      <c r="L40" s="10">
        <v>13</v>
      </c>
      <c r="M40" s="39">
        <f t="shared" si="23"/>
        <v>7.6923076923076927E-2</v>
      </c>
    </row>
    <row r="41" spans="1:13" x14ac:dyDescent="0.2">
      <c r="A41" s="3" t="s">
        <v>9</v>
      </c>
      <c r="B41" s="10">
        <v>60</v>
      </c>
      <c r="C41" s="10">
        <v>50</v>
      </c>
      <c r="D41" s="39">
        <f t="shared" si="20"/>
        <v>0.2</v>
      </c>
      <c r="E41" s="10">
        <v>31</v>
      </c>
      <c r="F41" s="10">
        <v>26</v>
      </c>
      <c r="G41" s="39">
        <f t="shared" si="21"/>
        <v>0.19230769230769232</v>
      </c>
      <c r="H41" s="10">
        <v>23</v>
      </c>
      <c r="I41" s="10">
        <v>19</v>
      </c>
      <c r="J41" s="39">
        <f t="shared" si="22"/>
        <v>0.21052631578947367</v>
      </c>
      <c r="K41" s="10">
        <v>19</v>
      </c>
      <c r="L41" s="10">
        <v>17</v>
      </c>
      <c r="M41" s="39">
        <f t="shared" si="23"/>
        <v>0.11764705882352941</v>
      </c>
    </row>
    <row r="42" spans="1:13" x14ac:dyDescent="0.2">
      <c r="A42" s="3" t="s">
        <v>10</v>
      </c>
      <c r="B42" s="37">
        <v>79</v>
      </c>
      <c r="C42" s="37">
        <v>62</v>
      </c>
      <c r="D42" s="39">
        <f t="shared" si="20"/>
        <v>0.27419354838709675</v>
      </c>
      <c r="E42" s="10">
        <v>37</v>
      </c>
      <c r="F42" s="10">
        <v>40</v>
      </c>
      <c r="G42" s="39">
        <f t="shared" si="21"/>
        <v>-7.4999999999999997E-2</v>
      </c>
      <c r="H42" s="10">
        <v>29</v>
      </c>
      <c r="I42" s="10">
        <v>24</v>
      </c>
      <c r="J42" s="39">
        <f t="shared" si="22"/>
        <v>0.20833333333333334</v>
      </c>
      <c r="K42" s="10">
        <v>25</v>
      </c>
      <c r="L42" s="10">
        <v>21</v>
      </c>
      <c r="M42" s="39">
        <f t="shared" si="23"/>
        <v>0.19047619047619047</v>
      </c>
    </row>
    <row r="43" spans="1:13" x14ac:dyDescent="0.2">
      <c r="A43" s="3" t="s">
        <v>24</v>
      </c>
      <c r="B43" s="37">
        <v>10</v>
      </c>
      <c r="C43" s="37">
        <v>15</v>
      </c>
      <c r="D43" s="39">
        <f t="shared" si="20"/>
        <v>-0.33333333333333331</v>
      </c>
      <c r="E43" s="10">
        <v>6</v>
      </c>
      <c r="F43" s="10">
        <v>9</v>
      </c>
      <c r="G43" s="39">
        <f t="shared" si="21"/>
        <v>-0.33333333333333331</v>
      </c>
      <c r="H43" s="10">
        <v>5</v>
      </c>
      <c r="I43" s="10">
        <v>4</v>
      </c>
      <c r="J43" s="39">
        <f t="shared" si="22"/>
        <v>0.25</v>
      </c>
      <c r="K43" s="10">
        <v>5</v>
      </c>
      <c r="L43" s="10">
        <v>3</v>
      </c>
      <c r="M43" s="39">
        <f t="shared" si="23"/>
        <v>0.66666666666666663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330</v>
      </c>
      <c r="C45" s="37">
        <v>291</v>
      </c>
      <c r="D45" s="39">
        <f t="shared" ref="D45:D46" si="24">IF(C45&gt;0,(B45-C45)/C45,"--")</f>
        <v>0.13402061855670103</v>
      </c>
      <c r="E45" s="10">
        <v>193</v>
      </c>
      <c r="F45" s="10">
        <v>170</v>
      </c>
      <c r="G45" s="39">
        <f t="shared" ref="G45:G46" si="25">IF(F45&gt;0,(E45-F45)/F45,"--")</f>
        <v>0.13529411764705881</v>
      </c>
      <c r="H45" s="10">
        <v>151</v>
      </c>
      <c r="I45" s="10">
        <v>129</v>
      </c>
      <c r="J45" s="39">
        <f t="shared" ref="J45:J46" si="26">IF(I45&gt;0,(H45-I45)/I45,"--")</f>
        <v>0.17054263565891473</v>
      </c>
      <c r="K45" s="10">
        <v>127</v>
      </c>
      <c r="L45" s="10">
        <v>115</v>
      </c>
      <c r="M45" s="39">
        <f t="shared" si="23"/>
        <v>0.10434782608695652</v>
      </c>
    </row>
    <row r="46" spans="1:13" x14ac:dyDescent="0.2">
      <c r="A46" s="13" t="s">
        <v>11</v>
      </c>
      <c r="B46" s="37">
        <v>342</v>
      </c>
      <c r="C46" s="37">
        <v>297</v>
      </c>
      <c r="D46" s="39">
        <f t="shared" si="24"/>
        <v>0.15151515151515152</v>
      </c>
      <c r="E46" s="10">
        <v>177</v>
      </c>
      <c r="F46" s="10">
        <v>158</v>
      </c>
      <c r="G46" s="39">
        <f t="shared" si="25"/>
        <v>0.12025316455696203</v>
      </c>
      <c r="H46" s="10">
        <v>140</v>
      </c>
      <c r="I46" s="10">
        <v>121</v>
      </c>
      <c r="J46" s="39">
        <f t="shared" si="26"/>
        <v>0.15702479338842976</v>
      </c>
      <c r="K46" s="10">
        <v>124</v>
      </c>
      <c r="L46" s="10">
        <v>109</v>
      </c>
      <c r="M46" s="39">
        <f t="shared" si="23"/>
        <v>0.13761467889908258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533</v>
      </c>
      <c r="C48" s="31">
        <v>491</v>
      </c>
      <c r="D48" s="39">
        <f t="shared" ref="D48:D50" si="27">IF(C48&gt;0,(B48-C48)/C48,"--")</f>
        <v>8.5539714867617106E-2</v>
      </c>
      <c r="E48" s="10">
        <v>311</v>
      </c>
      <c r="F48" s="10">
        <v>270</v>
      </c>
      <c r="G48" s="39">
        <f t="shared" ref="G48:G50" si="28">IF(F48&gt;0,(E48-F48)/F48,"--")</f>
        <v>0.15185185185185185</v>
      </c>
      <c r="H48" s="10">
        <v>244</v>
      </c>
      <c r="I48" s="10">
        <v>218</v>
      </c>
      <c r="J48" s="39">
        <f t="shared" ref="J48:J50" si="29">IF(I48&gt;0,(H48-I48)/I48,"--")</f>
        <v>0.11926605504587157</v>
      </c>
      <c r="K48" s="10">
        <v>214</v>
      </c>
      <c r="L48" s="10">
        <v>197</v>
      </c>
      <c r="M48" s="39">
        <f t="shared" si="23"/>
        <v>8.6294416243654817E-2</v>
      </c>
    </row>
    <row r="49" spans="1:13" x14ac:dyDescent="0.2">
      <c r="A49" s="13" t="s">
        <v>15</v>
      </c>
      <c r="B49" s="10">
        <v>60</v>
      </c>
      <c r="C49" s="10">
        <v>35</v>
      </c>
      <c r="D49" s="39">
        <f t="shared" si="27"/>
        <v>0.7142857142857143</v>
      </c>
      <c r="E49" s="10">
        <v>22</v>
      </c>
      <c r="F49" s="10">
        <v>18</v>
      </c>
      <c r="G49" s="39">
        <f t="shared" si="28"/>
        <v>0.22222222222222221</v>
      </c>
      <c r="H49" s="10">
        <v>18</v>
      </c>
      <c r="I49" s="10">
        <v>8</v>
      </c>
      <c r="J49" s="39">
        <f t="shared" si="29"/>
        <v>1.25</v>
      </c>
      <c r="K49" s="10">
        <v>12</v>
      </c>
      <c r="L49" s="10">
        <v>6</v>
      </c>
      <c r="M49" s="39">
        <f t="shared" si="23"/>
        <v>1</v>
      </c>
    </row>
    <row r="50" spans="1:13" x14ac:dyDescent="0.2">
      <c r="A50" s="13" t="s">
        <v>10</v>
      </c>
      <c r="B50" s="10">
        <v>79</v>
      </c>
      <c r="C50" s="10">
        <v>62</v>
      </c>
      <c r="D50" s="39">
        <f t="shared" si="27"/>
        <v>0.27419354838709675</v>
      </c>
      <c r="E50" s="10">
        <v>37</v>
      </c>
      <c r="F50" s="10">
        <v>40</v>
      </c>
      <c r="G50" s="39">
        <f t="shared" si="28"/>
        <v>-7.4999999999999997E-2</v>
      </c>
      <c r="H50" s="10">
        <v>29</v>
      </c>
      <c r="I50" s="10">
        <v>24</v>
      </c>
      <c r="J50" s="39">
        <f t="shared" si="29"/>
        <v>0.20833333333333334</v>
      </c>
      <c r="K50" s="10">
        <v>25</v>
      </c>
      <c r="L50" s="10">
        <v>21</v>
      </c>
      <c r="M50" s="39">
        <f t="shared" si="23"/>
        <v>0.19047619047619047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1" t="s">
        <v>27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3" s="1" customFormat="1" x14ac:dyDescent="0.2">
      <c r="A53" s="43"/>
      <c r="B53" s="9" t="s">
        <v>45</v>
      </c>
      <c r="C53" s="9" t="s">
        <v>44</v>
      </c>
      <c r="D53" s="45"/>
      <c r="E53" s="9" t="s">
        <v>45</v>
      </c>
      <c r="F53" s="9" t="s">
        <v>44</v>
      </c>
      <c r="G53" s="46"/>
      <c r="H53" s="9" t="s">
        <v>45</v>
      </c>
      <c r="I53" s="9" t="s">
        <v>44</v>
      </c>
      <c r="J53" s="46"/>
      <c r="K53" s="9" t="s">
        <v>45</v>
      </c>
      <c r="L53" s="9" t="s">
        <v>44</v>
      </c>
      <c r="M53" s="46"/>
    </row>
    <row r="54" spans="1:13" s="5" customFormat="1" ht="38.25" x14ac:dyDescent="0.2">
      <c r="A54" s="47"/>
      <c r="B54" s="48" t="s">
        <v>28</v>
      </c>
      <c r="C54" s="48" t="s">
        <v>28</v>
      </c>
      <c r="D54" s="43" t="s">
        <v>2</v>
      </c>
      <c r="E54" s="48" t="s">
        <v>29</v>
      </c>
      <c r="F54" s="48" t="s">
        <v>29</v>
      </c>
      <c r="G54" s="43" t="s">
        <v>2</v>
      </c>
      <c r="H54" s="48" t="s">
        <v>30</v>
      </c>
      <c r="I54" s="48" t="s">
        <v>30</v>
      </c>
      <c r="J54" s="43" t="s">
        <v>2</v>
      </c>
      <c r="K54" s="49" t="s">
        <v>31</v>
      </c>
      <c r="L54" s="49" t="s">
        <v>31</v>
      </c>
      <c r="M54" s="3" t="s">
        <v>2</v>
      </c>
    </row>
    <row r="55" spans="1:13" s="5" customFormat="1" x14ac:dyDescent="0.2">
      <c r="A55" s="50" t="s">
        <v>6</v>
      </c>
      <c r="B55" s="51"/>
      <c r="C55" s="51"/>
      <c r="D55" s="51"/>
      <c r="E55" s="52"/>
      <c r="F55" s="51"/>
      <c r="G55" s="51"/>
      <c r="H55" s="52"/>
      <c r="I55" s="51"/>
      <c r="J55" s="51"/>
      <c r="K55" s="53"/>
      <c r="L55" s="53"/>
      <c r="M55" s="54"/>
    </row>
    <row r="56" spans="1:13" s="5" customFormat="1" x14ac:dyDescent="0.2">
      <c r="A56" s="3" t="s">
        <v>3</v>
      </c>
      <c r="B56" s="2">
        <v>578</v>
      </c>
      <c r="C56" s="2">
        <v>511</v>
      </c>
      <c r="D56" s="39">
        <f t="shared" ref="D56:D63" si="30">IF(C56&gt;0,(B56-C56)/C56,"--")</f>
        <v>0.13111545988258316</v>
      </c>
      <c r="E56" s="2">
        <v>549</v>
      </c>
      <c r="F56" s="2">
        <v>477</v>
      </c>
      <c r="G56" s="39">
        <f t="shared" ref="G56:G63" si="31">IF(F56&gt;0,(E56-F56)/F56,"--")</f>
        <v>0.15094339622641509</v>
      </c>
      <c r="H56" s="2">
        <v>578</v>
      </c>
      <c r="I56" s="2">
        <v>511</v>
      </c>
      <c r="J56" s="39">
        <f t="shared" ref="J56:J63" si="32">IF(I56&gt;0,(H56-I56)/I56,"--")</f>
        <v>0.13111545988258316</v>
      </c>
      <c r="K56" s="2">
        <v>45</v>
      </c>
      <c r="L56" s="2">
        <v>50</v>
      </c>
      <c r="M56" s="39">
        <f t="shared" ref="M56:M65" si="33">IF(L56&gt;0,(K56-L56)/L56,"--")</f>
        <v>-0.1</v>
      </c>
    </row>
    <row r="57" spans="1:13" s="5" customFormat="1" x14ac:dyDescent="0.2">
      <c r="A57" s="3" t="s">
        <v>32</v>
      </c>
      <c r="B57" s="2">
        <v>647</v>
      </c>
      <c r="C57" s="2">
        <v>589</v>
      </c>
      <c r="D57" s="39">
        <f t="shared" si="30"/>
        <v>9.8471986417657045E-2</v>
      </c>
      <c r="E57" s="2">
        <v>599</v>
      </c>
      <c r="F57" s="2">
        <v>539</v>
      </c>
      <c r="G57" s="39">
        <f t="shared" si="31"/>
        <v>0.11131725417439703</v>
      </c>
      <c r="H57" s="2">
        <v>646</v>
      </c>
      <c r="I57" s="2">
        <v>586</v>
      </c>
      <c r="J57" s="39">
        <f t="shared" si="32"/>
        <v>0.10238907849829351</v>
      </c>
      <c r="K57" s="2">
        <v>54</v>
      </c>
      <c r="L57" s="2">
        <v>50</v>
      </c>
      <c r="M57" s="39">
        <f t="shared" si="33"/>
        <v>0.08</v>
      </c>
    </row>
    <row r="58" spans="1:13" s="5" customFormat="1" x14ac:dyDescent="0.2">
      <c r="A58" s="3" t="s">
        <v>33</v>
      </c>
      <c r="B58" s="4">
        <v>1355</v>
      </c>
      <c r="C58" s="4">
        <v>1313</v>
      </c>
      <c r="D58" s="39">
        <f t="shared" si="30"/>
        <v>3.198781416603199E-2</v>
      </c>
      <c r="E58" s="4">
        <v>1185</v>
      </c>
      <c r="F58" s="4">
        <v>1170</v>
      </c>
      <c r="G58" s="39">
        <f t="shared" si="31"/>
        <v>1.282051282051282E-2</v>
      </c>
      <c r="H58" s="4">
        <v>1319</v>
      </c>
      <c r="I58" s="4">
        <v>1274</v>
      </c>
      <c r="J58" s="39">
        <f t="shared" si="32"/>
        <v>3.5321821036106753E-2</v>
      </c>
      <c r="K58" s="2">
        <v>137</v>
      </c>
      <c r="L58" s="2">
        <v>93</v>
      </c>
      <c r="M58" s="39">
        <f t="shared" si="33"/>
        <v>0.4731182795698925</v>
      </c>
    </row>
    <row r="59" spans="1:13" s="5" customFormat="1" x14ac:dyDescent="0.2">
      <c r="A59" s="3" t="s">
        <v>34</v>
      </c>
      <c r="B59" s="4">
        <v>1644</v>
      </c>
      <c r="C59" s="4">
        <v>1414</v>
      </c>
      <c r="D59" s="39">
        <f t="shared" si="30"/>
        <v>0.16265912305516267</v>
      </c>
      <c r="E59" s="4">
        <v>1644</v>
      </c>
      <c r="F59" s="4">
        <v>1414</v>
      </c>
      <c r="G59" s="39">
        <f t="shared" si="31"/>
        <v>0.16265912305516267</v>
      </c>
      <c r="H59" s="4">
        <v>1603</v>
      </c>
      <c r="I59" s="4">
        <v>1366</v>
      </c>
      <c r="J59" s="39">
        <f t="shared" si="32"/>
        <v>0.17349926793557832</v>
      </c>
      <c r="K59" s="2">
        <v>91</v>
      </c>
      <c r="L59" s="2">
        <v>97</v>
      </c>
      <c r="M59" s="39">
        <f t="shared" si="33"/>
        <v>-6.1855670103092786E-2</v>
      </c>
    </row>
    <row r="60" spans="1:13" s="5" customFormat="1" x14ac:dyDescent="0.2">
      <c r="A60" s="3" t="s">
        <v>35</v>
      </c>
      <c r="B60" s="2">
        <v>163</v>
      </c>
      <c r="C60" s="2">
        <v>160</v>
      </c>
      <c r="D60" s="39">
        <f t="shared" si="30"/>
        <v>1.8749999999999999E-2</v>
      </c>
      <c r="E60" s="2">
        <v>142</v>
      </c>
      <c r="F60" s="2">
        <v>155</v>
      </c>
      <c r="G60" s="39">
        <f t="shared" si="31"/>
        <v>-8.387096774193549E-2</v>
      </c>
      <c r="H60" s="2">
        <v>159</v>
      </c>
      <c r="I60" s="2">
        <v>158</v>
      </c>
      <c r="J60" s="39">
        <f t="shared" si="32"/>
        <v>6.3291139240506328E-3</v>
      </c>
      <c r="K60" s="2">
        <v>4</v>
      </c>
      <c r="L60" s="2">
        <v>4</v>
      </c>
      <c r="M60" s="39">
        <f t="shared" si="33"/>
        <v>0</v>
      </c>
    </row>
    <row r="61" spans="1:13" s="5" customFormat="1" x14ac:dyDescent="0.2">
      <c r="A61" s="3" t="s">
        <v>36</v>
      </c>
      <c r="B61" s="2">
        <v>26</v>
      </c>
      <c r="C61" s="2">
        <v>24</v>
      </c>
      <c r="D61" s="39">
        <f t="shared" si="30"/>
        <v>8.3333333333333329E-2</v>
      </c>
      <c r="E61" s="2">
        <v>12</v>
      </c>
      <c r="F61" s="2">
        <v>15</v>
      </c>
      <c r="G61" s="39">
        <f t="shared" si="31"/>
        <v>-0.2</v>
      </c>
      <c r="H61" s="2">
        <v>21</v>
      </c>
      <c r="I61" s="2">
        <v>15</v>
      </c>
      <c r="J61" s="39">
        <f t="shared" si="32"/>
        <v>0.4</v>
      </c>
      <c r="K61" s="2"/>
      <c r="L61" s="2"/>
      <c r="M61" s="39" t="str">
        <f t="shared" si="33"/>
        <v>--</v>
      </c>
    </row>
    <row r="62" spans="1:13" s="1" customFormat="1" x14ac:dyDescent="0.2">
      <c r="A62" s="3" t="s">
        <v>37</v>
      </c>
      <c r="B62" s="2">
        <v>44</v>
      </c>
      <c r="C62" s="2">
        <v>34</v>
      </c>
      <c r="D62" s="39">
        <f t="shared" si="30"/>
        <v>0.29411764705882354</v>
      </c>
      <c r="E62" s="2">
        <v>43</v>
      </c>
      <c r="F62" s="2">
        <v>28</v>
      </c>
      <c r="G62" s="39">
        <f t="shared" si="31"/>
        <v>0.5357142857142857</v>
      </c>
      <c r="H62" s="2">
        <v>2</v>
      </c>
      <c r="I62" s="2">
        <v>5</v>
      </c>
      <c r="J62" s="39">
        <f t="shared" si="32"/>
        <v>-0.6</v>
      </c>
      <c r="K62" s="2">
        <v>1</v>
      </c>
      <c r="L62" s="2">
        <v>5</v>
      </c>
      <c r="M62" s="39">
        <f t="shared" si="33"/>
        <v>-0.8</v>
      </c>
    </row>
    <row r="63" spans="1:13" s="1" customFormat="1" x14ac:dyDescent="0.2">
      <c r="A63" s="3" t="s">
        <v>38</v>
      </c>
      <c r="B63" s="2">
        <v>454</v>
      </c>
      <c r="C63" s="2">
        <v>448</v>
      </c>
      <c r="D63" s="39">
        <f t="shared" si="30"/>
        <v>1.3392857142857142E-2</v>
      </c>
      <c r="E63" s="2">
        <v>429</v>
      </c>
      <c r="F63" s="2">
        <v>438</v>
      </c>
      <c r="G63" s="39">
        <f t="shared" si="31"/>
        <v>-2.0547945205479451E-2</v>
      </c>
      <c r="H63" s="2">
        <v>313</v>
      </c>
      <c r="I63" s="2">
        <v>328</v>
      </c>
      <c r="J63" s="39">
        <f t="shared" si="32"/>
        <v>-4.573170731707317E-2</v>
      </c>
      <c r="K63" s="2">
        <v>38</v>
      </c>
      <c r="L63" s="2">
        <v>25</v>
      </c>
      <c r="M63" s="39">
        <f t="shared" si="33"/>
        <v>0.52</v>
      </c>
    </row>
    <row r="64" spans="1:13" s="5" customFormat="1" x14ac:dyDescent="0.2">
      <c r="A64" s="56"/>
      <c r="B64" s="51"/>
      <c r="C64" s="51"/>
      <c r="D64" s="51"/>
      <c r="E64" s="52"/>
      <c r="F64" s="51"/>
      <c r="G64" s="51"/>
      <c r="H64" s="52"/>
      <c r="I64" s="51"/>
      <c r="J64" s="51"/>
      <c r="K64" s="53"/>
      <c r="L64" s="53"/>
      <c r="M64" s="54"/>
    </row>
    <row r="65" spans="1:13" s="5" customFormat="1" x14ac:dyDescent="0.2">
      <c r="A65" s="57" t="s">
        <v>5</v>
      </c>
      <c r="B65" s="58">
        <f>SUM(B56:B63)</f>
        <v>4911</v>
      </c>
      <c r="C65" s="58">
        <f>SUM(C56:C63)</f>
        <v>4493</v>
      </c>
      <c r="D65" s="39">
        <f t="shared" ref="D65" si="34">IF(C65&gt;0,(B65-C65)/C65,"--")</f>
        <v>9.3033607834409074E-2</v>
      </c>
      <c r="E65" s="58">
        <f>SUM(E56:E63)</f>
        <v>4603</v>
      </c>
      <c r="F65" s="58">
        <f>SUM(F56:F63)</f>
        <v>4236</v>
      </c>
      <c r="G65" s="39">
        <f t="shared" ref="G65" si="35">IF(F65&gt;0,(E65-F65)/F65,"--")</f>
        <v>8.6638338054768643E-2</v>
      </c>
      <c r="H65" s="58">
        <f>SUM(H56:H63)</f>
        <v>4641</v>
      </c>
      <c r="I65" s="58">
        <f>SUM(I56:I63)</f>
        <v>4243</v>
      </c>
      <c r="J65" s="39">
        <f t="shared" ref="J65" si="36">IF(I65&gt;0,(H65-I65)/I65,"--")</f>
        <v>9.3801555503181713E-2</v>
      </c>
      <c r="K65" s="47">
        <f>SUM(K56:K63)</f>
        <v>370</v>
      </c>
      <c r="L65" s="47">
        <f>SUM(L56:L63)</f>
        <v>324</v>
      </c>
      <c r="M65" s="39">
        <f t="shared" si="33"/>
        <v>0.1419753086419753</v>
      </c>
    </row>
    <row r="66" spans="1:13" s="5" customFormat="1" x14ac:dyDescent="0.2"/>
    <row r="67" spans="1:13" s="5" customFormat="1" x14ac:dyDescent="0.2">
      <c r="A67" s="43"/>
      <c r="B67" s="9" t="s">
        <v>45</v>
      </c>
      <c r="C67" s="9" t="s">
        <v>44</v>
      </c>
      <c r="D67" s="44"/>
      <c r="E67" s="1"/>
      <c r="F67" s="113"/>
      <c r="G67" s="114"/>
      <c r="H67" s="9" t="s">
        <v>45</v>
      </c>
      <c r="I67" s="9" t="s">
        <v>44</v>
      </c>
      <c r="J67" s="59" t="s">
        <v>2</v>
      </c>
      <c r="K67" s="1"/>
      <c r="L67" s="1"/>
      <c r="M67" s="1"/>
    </row>
    <row r="68" spans="1:13" s="5" customFormat="1" ht="25.5" x14ac:dyDescent="0.2">
      <c r="A68" s="47"/>
      <c r="B68" s="48" t="s">
        <v>28</v>
      </c>
      <c r="C68" s="48" t="s">
        <v>28</v>
      </c>
      <c r="D68" s="43" t="s">
        <v>2</v>
      </c>
      <c r="F68" s="110" t="s">
        <v>39</v>
      </c>
      <c r="G68" s="111"/>
      <c r="H68" s="4">
        <f>B65</f>
        <v>4911</v>
      </c>
      <c r="I68" s="4">
        <f>C65</f>
        <v>4493</v>
      </c>
      <c r="J68" s="55">
        <f t="shared" ref="J68" si="37">IF(I68&gt;0,(H68 - I68)/I68,0)</f>
        <v>9.3033607834409074E-2</v>
      </c>
    </row>
    <row r="69" spans="1:13" s="5" customFormat="1" x14ac:dyDescent="0.2">
      <c r="A69" s="50" t="s">
        <v>7</v>
      </c>
      <c r="B69" s="51"/>
      <c r="C69" s="51"/>
      <c r="D69" s="60"/>
      <c r="F69" s="110" t="s">
        <v>40</v>
      </c>
      <c r="G69" s="111"/>
      <c r="H69" s="4">
        <v>4339.6148000000003</v>
      </c>
      <c r="I69" s="4">
        <v>3930.4427999999998</v>
      </c>
      <c r="J69" s="39">
        <f t="shared" ref="J69:J71" si="38">IF(I69&gt;0,(H69-I69)/I69,"--")</f>
        <v>0.10410328322294896</v>
      </c>
    </row>
    <row r="70" spans="1:13" s="5" customFormat="1" x14ac:dyDescent="0.2">
      <c r="A70" s="2" t="s">
        <v>19</v>
      </c>
      <c r="B70" s="61">
        <v>19</v>
      </c>
      <c r="C70" s="61">
        <v>26</v>
      </c>
      <c r="D70" s="67">
        <f>IF(C70&gt;0,(B70 - C70)/C70,"--")</f>
        <v>-0.26923076923076922</v>
      </c>
      <c r="F70" s="110" t="s">
        <v>41</v>
      </c>
      <c r="G70" s="111"/>
      <c r="H70" s="4">
        <v>202.0603000000001</v>
      </c>
      <c r="I70" s="4">
        <v>171.22640000000047</v>
      </c>
      <c r="J70" s="39">
        <f t="shared" si="38"/>
        <v>0.18007678722439732</v>
      </c>
    </row>
    <row r="71" spans="1:13" s="5" customFormat="1" x14ac:dyDescent="0.2">
      <c r="A71" s="2" t="s">
        <v>8</v>
      </c>
      <c r="B71" s="4">
        <v>1209</v>
      </c>
      <c r="C71" s="4">
        <v>1048</v>
      </c>
      <c r="D71" s="67">
        <f>IF(C71&gt;0,(B71 - C71)/C71,"--")</f>
        <v>0.15362595419847327</v>
      </c>
      <c r="F71" s="110" t="s">
        <v>42</v>
      </c>
      <c r="G71" s="111"/>
      <c r="H71" s="4">
        <v>4541.6751000000004</v>
      </c>
      <c r="I71" s="4">
        <v>4101.6692000000003</v>
      </c>
      <c r="J71" s="39">
        <f t="shared" si="38"/>
        <v>0.10727483825365539</v>
      </c>
    </row>
    <row r="72" spans="1:13" s="5" customFormat="1" x14ac:dyDescent="0.2">
      <c r="A72" s="2" t="s">
        <v>26</v>
      </c>
      <c r="B72" s="4">
        <v>263</v>
      </c>
      <c r="C72" s="4">
        <v>220</v>
      </c>
      <c r="D72" s="67">
        <f t="shared" ref="D72:D78" si="39">IF(C72&gt;0,(B72 - C72)/C72,"--")</f>
        <v>0.19545454545454546</v>
      </c>
    </row>
    <row r="73" spans="1:13" s="5" customFormat="1" x14ac:dyDescent="0.2">
      <c r="A73" s="3" t="s">
        <v>20</v>
      </c>
      <c r="B73" s="62">
        <v>41</v>
      </c>
      <c r="C73" s="62">
        <v>36</v>
      </c>
      <c r="D73" s="67">
        <f t="shared" si="39"/>
        <v>0.1388888888888889</v>
      </c>
    </row>
    <row r="74" spans="1:13" s="5" customFormat="1" x14ac:dyDescent="0.2">
      <c r="A74" s="3" t="s">
        <v>21</v>
      </c>
      <c r="B74" s="4">
        <v>2254</v>
      </c>
      <c r="C74" s="4">
        <v>2175</v>
      </c>
      <c r="D74" s="67">
        <f t="shared" si="39"/>
        <v>3.6321839080459772E-2</v>
      </c>
    </row>
    <row r="75" spans="1:13" s="5" customFormat="1" x14ac:dyDescent="0.2">
      <c r="A75" s="3" t="s">
        <v>22</v>
      </c>
      <c r="B75" s="4">
        <v>273</v>
      </c>
      <c r="C75" s="4">
        <v>230</v>
      </c>
      <c r="D75" s="67">
        <f t="shared" si="39"/>
        <v>0.18695652173913044</v>
      </c>
    </row>
    <row r="76" spans="1:13" s="5" customFormat="1" x14ac:dyDescent="0.2">
      <c r="A76" s="3" t="s">
        <v>9</v>
      </c>
      <c r="B76" s="4">
        <v>408</v>
      </c>
      <c r="C76" s="4">
        <v>351</v>
      </c>
      <c r="D76" s="67">
        <f t="shared" si="39"/>
        <v>0.1623931623931624</v>
      </c>
    </row>
    <row r="77" spans="1:13" s="5" customFormat="1" x14ac:dyDescent="0.2">
      <c r="A77" s="3" t="s">
        <v>10</v>
      </c>
      <c r="B77" s="4">
        <v>370</v>
      </c>
      <c r="C77" s="4">
        <v>324</v>
      </c>
      <c r="D77" s="67">
        <f t="shared" si="39"/>
        <v>0.1419753086419753</v>
      </c>
    </row>
    <row r="78" spans="1:13" s="5" customFormat="1" x14ac:dyDescent="0.2">
      <c r="A78" s="3" t="s">
        <v>24</v>
      </c>
      <c r="B78" s="4">
        <v>74</v>
      </c>
      <c r="C78" s="4">
        <v>83</v>
      </c>
      <c r="D78" s="67">
        <f t="shared" si="39"/>
        <v>-0.10843373493975904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2410</v>
      </c>
      <c r="C80" s="4">
        <v>2194</v>
      </c>
      <c r="D80" s="39">
        <f t="shared" ref="D80:D81" si="40">IF(C80&gt;0,(B80-C80)/C80,"--")</f>
        <v>9.8450319051959889E-2</v>
      </c>
    </row>
    <row r="81" spans="1:11" s="1" customFormat="1" x14ac:dyDescent="0.2">
      <c r="A81" s="3" t="s">
        <v>12</v>
      </c>
      <c r="B81" s="4">
        <v>2501</v>
      </c>
      <c r="C81" s="4">
        <v>2299</v>
      </c>
      <c r="D81" s="39">
        <f t="shared" si="40"/>
        <v>8.7864288821226627E-2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0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4453</v>
      </c>
      <c r="C83" s="4">
        <v>4093</v>
      </c>
      <c r="D83" s="39">
        <f t="shared" ref="D83:D85" si="41">IF(C83&gt;0,(B83-C83)/C83,"--")</f>
        <v>8.7955045199120452E-2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88</v>
      </c>
      <c r="C84" s="4">
        <v>76</v>
      </c>
      <c r="D84" s="39">
        <f t="shared" si="41"/>
        <v>0.15789473684210525</v>
      </c>
    </row>
    <row r="85" spans="1:11" s="5" customFormat="1" x14ac:dyDescent="0.2">
      <c r="A85" s="3" t="s">
        <v>10</v>
      </c>
      <c r="B85" s="4">
        <v>370</v>
      </c>
      <c r="C85" s="4">
        <v>324</v>
      </c>
      <c r="D85" s="39">
        <f t="shared" si="41"/>
        <v>0.1419753086419753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phoneticPr fontId="0" type="noConversion"/>
  <conditionalFormatting sqref="E70">
    <cfRule type="iconSet" priority="2">
      <iconSet iconSet="3Arrows">
        <cfvo type="percent" val="0"/>
        <cfvo type="percent" val="33"/>
        <cfvo type="percent" val="67"/>
      </iconSet>
    </cfRule>
  </conditionalFormatting>
  <pageMargins left="0.25" right="0.25" top="0.59791666666666665" bottom="0.75" header="0.3" footer="0.3"/>
  <pageSetup scale="78" fitToHeight="0" orientation="landscape" r:id="rId1"/>
  <headerFooter differentFirst="1" alignWithMargins="0">
    <oddHeader>&amp;C&amp;"Arial,Bold"&amp;14Winter 2015 UW Bothell ICORA Enrollment Report</oddHeader>
    <firstHeader>&amp;C&amp;"Arial,Bold"&amp;14Winter 2015 UW Bothell ICORA Admissions Report (Census Day Numbers)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Layout" zoomScaleNormal="100" workbookViewId="0"/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0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44</v>
      </c>
      <c r="D2" s="9"/>
      <c r="E2" s="9" t="s">
        <v>45</v>
      </c>
      <c r="F2" s="9" t="s">
        <v>44</v>
      </c>
      <c r="G2" s="9"/>
      <c r="H2" s="9" t="s">
        <v>45</v>
      </c>
      <c r="I2" s="9" t="s">
        <v>44</v>
      </c>
      <c r="J2" s="10"/>
      <c r="K2" s="9" t="s">
        <v>45</v>
      </c>
      <c r="L2" s="9" t="s">
        <v>44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58</v>
      </c>
      <c r="C5" s="4">
        <v>73</v>
      </c>
      <c r="D5" s="39">
        <f t="shared" ref="D5:D8" si="0">IF(C5&gt;0,(B5-C5)/C5,"--")</f>
        <v>-0.20547945205479451</v>
      </c>
      <c r="E5" s="10">
        <v>22</v>
      </c>
      <c r="F5" s="10">
        <v>29</v>
      </c>
      <c r="G5" s="39">
        <f t="shared" ref="G5:G6" si="1">IF(F5&gt;0,(E5-F5)/F5,"--")</f>
        <v>-0.2413793103448276</v>
      </c>
      <c r="H5" s="10">
        <v>17</v>
      </c>
      <c r="I5" s="10">
        <v>21</v>
      </c>
      <c r="J5" s="39">
        <f t="shared" ref="J5:J6" si="2">IF(I5&gt;0,(H5-I5)/I5,"--")</f>
        <v>-0.19047619047619047</v>
      </c>
      <c r="K5" s="10">
        <v>15</v>
      </c>
      <c r="L5" s="10">
        <v>17</v>
      </c>
      <c r="M5" s="39">
        <f t="shared" ref="M5:M8" si="3">IF(L5&gt;0,(K5-L5)/L5,"--")</f>
        <v>-0.11764705882352941</v>
      </c>
    </row>
    <row r="6" spans="1:13" x14ac:dyDescent="0.2">
      <c r="A6" s="10" t="s">
        <v>4</v>
      </c>
      <c r="B6" s="4">
        <v>1189</v>
      </c>
      <c r="C6" s="4">
        <v>1292</v>
      </c>
      <c r="D6" s="39">
        <f t="shared" si="0"/>
        <v>-7.9721362229102172E-2</v>
      </c>
      <c r="E6" s="10">
        <v>560</v>
      </c>
      <c r="F6" s="10">
        <v>642</v>
      </c>
      <c r="G6" s="39">
        <f t="shared" si="1"/>
        <v>-0.1277258566978193</v>
      </c>
      <c r="H6" s="10">
        <v>483</v>
      </c>
      <c r="I6" s="10">
        <v>564</v>
      </c>
      <c r="J6" s="39">
        <f t="shared" si="2"/>
        <v>-0.14361702127659576</v>
      </c>
      <c r="K6" s="10">
        <v>460</v>
      </c>
      <c r="L6" s="10">
        <v>544</v>
      </c>
      <c r="M6" s="39">
        <f t="shared" si="3"/>
        <v>-0.15441176470588236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1247</v>
      </c>
      <c r="C8" s="21">
        <f>SUM(C5:C6)</f>
        <v>1365</v>
      </c>
      <c r="D8" s="39">
        <f t="shared" si="0"/>
        <v>-8.6446886446886445E-2</v>
      </c>
      <c r="E8" s="21">
        <f t="shared" ref="E8:F8" si="4">SUM(E5:E6)</f>
        <v>582</v>
      </c>
      <c r="F8" s="21">
        <f t="shared" si="4"/>
        <v>671</v>
      </c>
      <c r="G8" s="39">
        <f t="shared" ref="G8" si="5">IF(F8&gt;0,(E8-F8)/F8,"--")</f>
        <v>-0.13263785394932937</v>
      </c>
      <c r="H8" s="21">
        <f t="shared" ref="H8:I8" si="6">SUM(H5:H6)</f>
        <v>500</v>
      </c>
      <c r="I8" s="21">
        <f t="shared" si="6"/>
        <v>585</v>
      </c>
      <c r="J8" s="39">
        <f t="shared" ref="J8" si="7">IF(I8&gt;0,(H8-I8)/I8,"--")</f>
        <v>-0.14529914529914531</v>
      </c>
      <c r="K8" s="10">
        <f>IF(ISNUMBER(K5),SUM(K5:K6),K6)</f>
        <v>475</v>
      </c>
      <c r="L8" s="10">
        <f>IF(ISNUMBER(L5),SUM(L5:L6),L6)</f>
        <v>561</v>
      </c>
      <c r="M8" s="39">
        <f t="shared" si="3"/>
        <v>-0.15329768270944741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112" t="s">
        <v>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2">
      <c r="A11" s="8"/>
      <c r="B11" s="9" t="s">
        <v>45</v>
      </c>
      <c r="C11" s="9" t="s">
        <v>44</v>
      </c>
      <c r="D11" s="9"/>
      <c r="E11" s="9" t="s">
        <v>45</v>
      </c>
      <c r="F11" s="9" t="s">
        <v>44</v>
      </c>
      <c r="G11" s="9"/>
      <c r="H11" s="9" t="s">
        <v>45</v>
      </c>
      <c r="I11" s="9" t="s">
        <v>44</v>
      </c>
      <c r="J11" s="10"/>
      <c r="K11" s="9" t="s">
        <v>45</v>
      </c>
      <c r="L11" s="9" t="s">
        <v>44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/>
      <c r="C14" s="37"/>
      <c r="D14" s="39" t="str">
        <f>IF(C14&gt;0,(B14-C14)/C14,"--")</f>
        <v>--</v>
      </c>
      <c r="E14" s="37"/>
      <c r="F14" s="37"/>
      <c r="G14" s="39" t="str">
        <f>IF(F14&gt;0,(E14-F14)/F14,"--")</f>
        <v>--</v>
      </c>
      <c r="H14" s="37"/>
      <c r="I14" s="37"/>
      <c r="J14" s="39" t="str">
        <f>IF(I14&gt;0,(H14-I14)/I14,"--")</f>
        <v>--</v>
      </c>
      <c r="K14" s="10"/>
      <c r="L14" s="10"/>
      <c r="M14" s="39" t="str">
        <f>IF(L14&gt;0,(K14-L14)/L14,"--")</f>
        <v>--</v>
      </c>
    </row>
    <row r="15" spans="1:13" x14ac:dyDescent="0.2">
      <c r="A15" s="2" t="s">
        <v>8</v>
      </c>
      <c r="B15" s="37">
        <v>2</v>
      </c>
      <c r="C15" s="37">
        <v>10</v>
      </c>
      <c r="D15" s="39">
        <f>IF(C15&gt;0,(B15-C15)/C15,"--")</f>
        <v>-0.8</v>
      </c>
      <c r="E15" s="37">
        <v>1</v>
      </c>
      <c r="F15" s="37">
        <v>5</v>
      </c>
      <c r="G15" s="39">
        <f>IF(F15&gt;0,(E15-F15)/F15,"--")</f>
        <v>-0.8</v>
      </c>
      <c r="H15" s="37">
        <v>1</v>
      </c>
      <c r="I15" s="37">
        <v>3</v>
      </c>
      <c r="J15" s="39">
        <f>IF(I15&gt;0,(H15-I15)/I15,"--")</f>
        <v>-0.66666666666666663</v>
      </c>
      <c r="K15" s="10">
        <v>1</v>
      </c>
      <c r="L15" s="10">
        <v>1</v>
      </c>
      <c r="M15" s="39">
        <f>IF(L15&gt;0,(K15-L15)/L15,"--")</f>
        <v>0</v>
      </c>
    </row>
    <row r="16" spans="1:13" x14ac:dyDescent="0.2">
      <c r="A16" s="2" t="s">
        <v>26</v>
      </c>
      <c r="B16" s="37">
        <v>5</v>
      </c>
      <c r="C16" s="37">
        <v>10</v>
      </c>
      <c r="D16" s="39">
        <f t="shared" ref="D16:D22" si="8">IF(C16&gt;0,(B16-C16)/C16,"--")</f>
        <v>-0.5</v>
      </c>
      <c r="E16" s="37">
        <v>1</v>
      </c>
      <c r="F16" s="37">
        <v>3</v>
      </c>
      <c r="G16" s="39">
        <f t="shared" ref="G16:G22" si="9">IF(F16&gt;0,(E16-F16)/F16,"--")</f>
        <v>-0.66666666666666663</v>
      </c>
      <c r="H16" s="37">
        <v>1</v>
      </c>
      <c r="I16" s="37">
        <v>2</v>
      </c>
      <c r="J16" s="39">
        <f t="shared" ref="J16:J22" si="10">IF(I16&gt;0,(H16-I16)/I16,"--")</f>
        <v>-0.5</v>
      </c>
      <c r="K16" s="10">
        <v>1</v>
      </c>
      <c r="L16" s="10">
        <v>1</v>
      </c>
      <c r="M16" s="39">
        <f t="shared" ref="M16:M22" si="11">IF(L16&gt;0,(K16-L16)/L16,"--")</f>
        <v>0</v>
      </c>
    </row>
    <row r="17" spans="1:13" x14ac:dyDescent="0.2">
      <c r="A17" s="3" t="s">
        <v>20</v>
      </c>
      <c r="B17" s="37"/>
      <c r="C17" s="37">
        <v>1</v>
      </c>
      <c r="D17" s="39">
        <f t="shared" si="8"/>
        <v>-1</v>
      </c>
      <c r="E17" s="37"/>
      <c r="F17" s="37">
        <v>0</v>
      </c>
      <c r="G17" s="39" t="str">
        <f t="shared" si="9"/>
        <v>--</v>
      </c>
      <c r="H17" s="37"/>
      <c r="I17" s="37">
        <v>0</v>
      </c>
      <c r="J17" s="39" t="str">
        <f t="shared" si="10"/>
        <v>--</v>
      </c>
      <c r="K17" s="10"/>
      <c r="L17" s="13">
        <v>0</v>
      </c>
      <c r="M17" s="39" t="str">
        <f t="shared" si="11"/>
        <v>--</v>
      </c>
    </row>
    <row r="18" spans="1:13" x14ac:dyDescent="0.2">
      <c r="A18" s="3" t="s">
        <v>21</v>
      </c>
      <c r="B18" s="37">
        <v>28</v>
      </c>
      <c r="C18" s="37">
        <v>30</v>
      </c>
      <c r="D18" s="39">
        <f t="shared" si="8"/>
        <v>-6.6666666666666666E-2</v>
      </c>
      <c r="E18" s="37">
        <v>10</v>
      </c>
      <c r="F18" s="37">
        <v>10</v>
      </c>
      <c r="G18" s="39">
        <f t="shared" si="9"/>
        <v>0</v>
      </c>
      <c r="H18" s="37">
        <v>7</v>
      </c>
      <c r="I18" s="37">
        <v>6</v>
      </c>
      <c r="J18" s="39">
        <f t="shared" si="10"/>
        <v>0.16666666666666666</v>
      </c>
      <c r="K18" s="10">
        <v>7</v>
      </c>
      <c r="L18" s="10">
        <v>6</v>
      </c>
      <c r="M18" s="39">
        <f t="shared" si="11"/>
        <v>0.16666666666666666</v>
      </c>
    </row>
    <row r="19" spans="1:13" x14ac:dyDescent="0.2">
      <c r="A19" s="3" t="s">
        <v>22</v>
      </c>
      <c r="B19" s="37">
        <v>11</v>
      </c>
      <c r="C19" s="37">
        <v>8</v>
      </c>
      <c r="D19" s="39">
        <f t="shared" si="8"/>
        <v>0.375</v>
      </c>
      <c r="E19" s="37">
        <v>3</v>
      </c>
      <c r="F19" s="37">
        <v>5</v>
      </c>
      <c r="G19" s="39">
        <f t="shared" si="9"/>
        <v>-0.4</v>
      </c>
      <c r="H19" s="37">
        <v>2</v>
      </c>
      <c r="I19" s="37">
        <v>4</v>
      </c>
      <c r="J19" s="39">
        <f t="shared" si="10"/>
        <v>-0.5</v>
      </c>
      <c r="K19" s="10">
        <v>2</v>
      </c>
      <c r="L19" s="10">
        <v>3</v>
      </c>
      <c r="M19" s="39">
        <f t="shared" si="11"/>
        <v>-0.33333333333333331</v>
      </c>
    </row>
    <row r="20" spans="1:13" x14ac:dyDescent="0.2">
      <c r="A20" s="3" t="s">
        <v>9</v>
      </c>
      <c r="B20" s="10">
        <v>3</v>
      </c>
      <c r="C20" s="10">
        <v>8</v>
      </c>
      <c r="D20" s="39">
        <f t="shared" si="8"/>
        <v>-0.625</v>
      </c>
      <c r="E20" s="10">
        <v>0</v>
      </c>
      <c r="F20" s="10">
        <v>3</v>
      </c>
      <c r="G20" s="39">
        <f t="shared" si="9"/>
        <v>-1</v>
      </c>
      <c r="H20" s="10">
        <v>0</v>
      </c>
      <c r="I20" s="10">
        <v>3</v>
      </c>
      <c r="J20" s="39">
        <f t="shared" si="10"/>
        <v>-1</v>
      </c>
      <c r="K20" s="10">
        <v>0</v>
      </c>
      <c r="L20" s="10">
        <v>3</v>
      </c>
      <c r="M20" s="39">
        <f t="shared" si="11"/>
        <v>-1</v>
      </c>
    </row>
    <row r="21" spans="1:13" x14ac:dyDescent="0.2">
      <c r="A21" s="3" t="s">
        <v>10</v>
      </c>
      <c r="B21" s="37">
        <v>8</v>
      </c>
      <c r="C21" s="37">
        <v>4</v>
      </c>
      <c r="D21" s="39">
        <f t="shared" si="8"/>
        <v>1</v>
      </c>
      <c r="E21" s="37">
        <v>7</v>
      </c>
      <c r="F21" s="37">
        <v>3</v>
      </c>
      <c r="G21" s="39">
        <f t="shared" si="9"/>
        <v>1.3333333333333333</v>
      </c>
      <c r="H21" s="37">
        <v>6</v>
      </c>
      <c r="I21" s="37">
        <v>3</v>
      </c>
      <c r="J21" s="39">
        <f t="shared" si="10"/>
        <v>1</v>
      </c>
      <c r="K21" s="10">
        <v>4</v>
      </c>
      <c r="L21" s="10">
        <v>3</v>
      </c>
      <c r="M21" s="39">
        <f t="shared" si="11"/>
        <v>0.33333333333333331</v>
      </c>
    </row>
    <row r="22" spans="1:13" x14ac:dyDescent="0.2">
      <c r="A22" s="3" t="s">
        <v>24</v>
      </c>
      <c r="B22" s="37">
        <v>1</v>
      </c>
      <c r="C22" s="37">
        <v>2</v>
      </c>
      <c r="D22" s="39">
        <f t="shared" si="8"/>
        <v>-0.5</v>
      </c>
      <c r="E22" s="37">
        <v>0</v>
      </c>
      <c r="F22" s="37">
        <v>0</v>
      </c>
      <c r="G22" s="39" t="str">
        <f t="shared" si="9"/>
        <v>--</v>
      </c>
      <c r="H22" s="37">
        <v>0</v>
      </c>
      <c r="I22" s="37">
        <v>0</v>
      </c>
      <c r="J22" s="39" t="str">
        <f t="shared" si="10"/>
        <v>--</v>
      </c>
      <c r="K22" s="10">
        <v>0</v>
      </c>
      <c r="L22" s="10">
        <v>0</v>
      </c>
      <c r="M22" s="39" t="str">
        <f t="shared" si="11"/>
        <v>--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20</v>
      </c>
      <c r="C24" s="31">
        <v>39</v>
      </c>
      <c r="D24" s="39">
        <f t="shared" ref="D24:D25" si="12">IF(C24&gt;0,(B24-C24)/C24,"--")</f>
        <v>-0.48717948717948717</v>
      </c>
      <c r="E24" s="10">
        <v>4</v>
      </c>
      <c r="F24" s="10">
        <v>14</v>
      </c>
      <c r="G24" s="39">
        <f t="shared" ref="G24:G25" si="13">IF(F24&gt;0,(E24-F24)/F24,"--")</f>
        <v>-0.7142857142857143</v>
      </c>
      <c r="H24" s="10">
        <v>3</v>
      </c>
      <c r="I24" s="10">
        <v>12</v>
      </c>
      <c r="J24" s="39">
        <f t="shared" ref="J24:J25" si="14">IF(I24&gt;0,(H24-I24)/I24,"--")</f>
        <v>-0.75</v>
      </c>
      <c r="K24" s="10">
        <v>1</v>
      </c>
      <c r="L24" s="10">
        <v>11</v>
      </c>
      <c r="M24" s="39">
        <f t="shared" ref="M24:M25" si="15">IF(L24&gt;0,(K24-L24)/L24,"--")</f>
        <v>-0.90909090909090906</v>
      </c>
    </row>
    <row r="25" spans="1:13" x14ac:dyDescent="0.2">
      <c r="A25" s="13" t="s">
        <v>11</v>
      </c>
      <c r="B25" s="31">
        <v>38</v>
      </c>
      <c r="C25" s="31">
        <v>34</v>
      </c>
      <c r="D25" s="39">
        <f t="shared" si="12"/>
        <v>0.11764705882352941</v>
      </c>
      <c r="E25" s="10">
        <v>18</v>
      </c>
      <c r="F25" s="10">
        <v>15</v>
      </c>
      <c r="G25" s="39">
        <f t="shared" si="13"/>
        <v>0.2</v>
      </c>
      <c r="H25" s="10">
        <v>14</v>
      </c>
      <c r="I25" s="10">
        <v>9</v>
      </c>
      <c r="J25" s="39">
        <f t="shared" si="14"/>
        <v>0.55555555555555558</v>
      </c>
      <c r="K25" s="10">
        <v>14</v>
      </c>
      <c r="L25" s="10">
        <v>6</v>
      </c>
      <c r="M25" s="39">
        <f t="shared" si="15"/>
        <v>1.3333333333333333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18</v>
      </c>
      <c r="C27" s="31">
        <v>34</v>
      </c>
      <c r="D27" s="39">
        <f t="shared" ref="D27:D29" si="16">IF(C27&gt;0,(B27-C27)/C27,"--")</f>
        <v>-0.47058823529411764</v>
      </c>
      <c r="E27" s="31">
        <v>9</v>
      </c>
      <c r="F27" s="31">
        <v>15</v>
      </c>
      <c r="G27" s="39">
        <f t="shared" ref="G27:G29" si="17">IF(F27&gt;0,(E27-F27)/F27,"--")</f>
        <v>-0.4</v>
      </c>
      <c r="H27" s="10">
        <v>7</v>
      </c>
      <c r="I27" s="10">
        <v>12</v>
      </c>
      <c r="J27" s="39">
        <f t="shared" ref="J27:J29" si="18">IF(I27&gt;0,(H27-I27)/I27,"--")</f>
        <v>-0.41666666666666669</v>
      </c>
      <c r="K27" s="10">
        <v>7</v>
      </c>
      <c r="L27" s="10">
        <v>9</v>
      </c>
      <c r="M27" s="39">
        <f t="shared" ref="M27:M29" si="19">IF(L27&gt;0,(K27-L27)/L27,"--")</f>
        <v>-0.22222222222222221</v>
      </c>
    </row>
    <row r="28" spans="1:13" x14ac:dyDescent="0.2">
      <c r="A28" s="13" t="s">
        <v>15</v>
      </c>
      <c r="B28" s="10">
        <v>32</v>
      </c>
      <c r="C28" s="10">
        <v>35</v>
      </c>
      <c r="D28" s="39">
        <f t="shared" si="16"/>
        <v>-8.5714285714285715E-2</v>
      </c>
      <c r="E28" s="10">
        <v>6</v>
      </c>
      <c r="F28" s="10">
        <v>11</v>
      </c>
      <c r="G28" s="39">
        <f t="shared" si="17"/>
        <v>-0.45454545454545453</v>
      </c>
      <c r="H28" s="10">
        <v>4</v>
      </c>
      <c r="I28" s="10">
        <v>6</v>
      </c>
      <c r="J28" s="39">
        <f t="shared" si="18"/>
        <v>-0.33333333333333331</v>
      </c>
      <c r="K28" s="10">
        <v>4</v>
      </c>
      <c r="L28" s="10">
        <v>5</v>
      </c>
      <c r="M28" s="39">
        <f t="shared" si="19"/>
        <v>-0.2</v>
      </c>
    </row>
    <row r="29" spans="1:13" x14ac:dyDescent="0.2">
      <c r="A29" s="13" t="s">
        <v>10</v>
      </c>
      <c r="B29" s="10">
        <v>8</v>
      </c>
      <c r="C29" s="10">
        <v>4</v>
      </c>
      <c r="D29" s="39">
        <f t="shared" si="16"/>
        <v>1</v>
      </c>
      <c r="E29" s="10">
        <v>7</v>
      </c>
      <c r="F29" s="10">
        <v>3</v>
      </c>
      <c r="G29" s="39">
        <f t="shared" si="17"/>
        <v>1.3333333333333333</v>
      </c>
      <c r="H29" s="10">
        <v>6</v>
      </c>
      <c r="I29" s="10">
        <v>3</v>
      </c>
      <c r="J29" s="39">
        <f t="shared" si="18"/>
        <v>1</v>
      </c>
      <c r="K29" s="10">
        <v>4</v>
      </c>
      <c r="L29" s="10">
        <v>3</v>
      </c>
      <c r="M29" s="39">
        <f t="shared" si="19"/>
        <v>0.33333333333333331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112" t="s">
        <v>25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13" x14ac:dyDescent="0.2">
      <c r="A32" s="8"/>
      <c r="B32" s="9" t="s">
        <v>45</v>
      </c>
      <c r="C32" s="9" t="s">
        <v>44</v>
      </c>
      <c r="D32" s="9"/>
      <c r="E32" s="9" t="s">
        <v>45</v>
      </c>
      <c r="F32" s="9" t="s">
        <v>44</v>
      </c>
      <c r="G32" s="9"/>
      <c r="H32" s="9" t="s">
        <v>45</v>
      </c>
      <c r="I32" s="9" t="s">
        <v>44</v>
      </c>
      <c r="J32" s="10"/>
      <c r="K32" s="9" t="s">
        <v>45</v>
      </c>
      <c r="L32" s="9" t="s">
        <v>44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12</v>
      </c>
      <c r="C35" s="37">
        <v>4</v>
      </c>
      <c r="D35" s="39">
        <f>IF(C35&gt;0,(B35-C35)/C35,"--")</f>
        <v>2</v>
      </c>
      <c r="E35" s="37">
        <v>4</v>
      </c>
      <c r="F35" s="37">
        <v>3</v>
      </c>
      <c r="G35" s="39">
        <f>IF(F35&gt;0,(E35-F35)/F35,"--")</f>
        <v>0.33333333333333331</v>
      </c>
      <c r="H35" s="37">
        <v>3</v>
      </c>
      <c r="I35" s="37">
        <v>2</v>
      </c>
      <c r="J35" s="39">
        <f>IF(I35&gt;0,(H35-I35)/I35,"--")</f>
        <v>0.5</v>
      </c>
      <c r="K35" s="10">
        <v>2</v>
      </c>
      <c r="L35" s="10">
        <v>2</v>
      </c>
      <c r="M35" s="39">
        <f>IF(L35&gt;0,(K35-L35)/L35,"--")</f>
        <v>0</v>
      </c>
    </row>
    <row r="36" spans="1:13" x14ac:dyDescent="0.2">
      <c r="A36" s="2" t="s">
        <v>8</v>
      </c>
      <c r="B36" s="37">
        <v>238</v>
      </c>
      <c r="C36" s="37">
        <v>258</v>
      </c>
      <c r="D36" s="39">
        <f>IF(C36&gt;0,(B36-C36)/C36,"--")</f>
        <v>-7.7519379844961239E-2</v>
      </c>
      <c r="E36" s="37">
        <v>112</v>
      </c>
      <c r="F36" s="37">
        <v>128</v>
      </c>
      <c r="G36" s="39">
        <f>IF(F36&gt;0,(E36-F36)/F36,"--")</f>
        <v>-0.125</v>
      </c>
      <c r="H36" s="37">
        <v>101</v>
      </c>
      <c r="I36" s="37">
        <v>118</v>
      </c>
      <c r="J36" s="39">
        <f>IF(I36&gt;0,(H36-I36)/I36,"--")</f>
        <v>-0.1440677966101695</v>
      </c>
      <c r="K36" s="10">
        <v>94</v>
      </c>
      <c r="L36" s="10">
        <v>112</v>
      </c>
      <c r="M36" s="39">
        <f>IF(L36&gt;0,(K36-L36)/L36,"--")</f>
        <v>-0.16071428571428573</v>
      </c>
    </row>
    <row r="37" spans="1:13" x14ac:dyDescent="0.2">
      <c r="A37" s="2" t="s">
        <v>26</v>
      </c>
      <c r="B37" s="37">
        <v>78</v>
      </c>
      <c r="C37" s="37">
        <v>71</v>
      </c>
      <c r="D37" s="39">
        <f t="shared" ref="D37:D43" si="20">IF(C37&gt;0,(B37-C37)/C37,"--")</f>
        <v>9.8591549295774641E-2</v>
      </c>
      <c r="E37" s="37">
        <v>27</v>
      </c>
      <c r="F37" s="37">
        <v>28</v>
      </c>
      <c r="G37" s="39">
        <f t="shared" ref="G37:G43" si="21">IF(F37&gt;0,(E37-F37)/F37,"--")</f>
        <v>-3.5714285714285712E-2</v>
      </c>
      <c r="H37" s="37">
        <v>22</v>
      </c>
      <c r="I37" s="37">
        <v>24</v>
      </c>
      <c r="J37" s="39">
        <f t="shared" ref="J37:J43" si="22">IF(I37&gt;0,(H37-I37)/I37,"--")</f>
        <v>-8.3333333333333329E-2</v>
      </c>
      <c r="K37" s="10">
        <v>20</v>
      </c>
      <c r="L37" s="10">
        <v>23</v>
      </c>
      <c r="M37" s="39">
        <f t="shared" ref="M37:M50" si="23">IF(L37&gt;0,(K37-L37)/L37,"--")</f>
        <v>-0.13043478260869565</v>
      </c>
    </row>
    <row r="38" spans="1:13" x14ac:dyDescent="0.2">
      <c r="A38" s="3" t="s">
        <v>20</v>
      </c>
      <c r="B38" s="37">
        <v>6</v>
      </c>
      <c r="C38" s="37">
        <v>15</v>
      </c>
      <c r="D38" s="39">
        <f t="shared" si="20"/>
        <v>-0.6</v>
      </c>
      <c r="E38" s="37">
        <v>3</v>
      </c>
      <c r="F38" s="37">
        <v>8</v>
      </c>
      <c r="G38" s="39">
        <f t="shared" si="21"/>
        <v>-0.625</v>
      </c>
      <c r="H38" s="37">
        <v>3</v>
      </c>
      <c r="I38" s="37">
        <v>6</v>
      </c>
      <c r="J38" s="39">
        <f t="shared" si="22"/>
        <v>-0.5</v>
      </c>
      <c r="K38" s="13">
        <v>3</v>
      </c>
      <c r="L38" s="13">
        <v>6</v>
      </c>
      <c r="M38" s="39">
        <f t="shared" si="23"/>
        <v>-0.5</v>
      </c>
    </row>
    <row r="39" spans="1:13" x14ac:dyDescent="0.2">
      <c r="A39" s="3" t="s">
        <v>21</v>
      </c>
      <c r="B39" s="37">
        <v>590</v>
      </c>
      <c r="C39" s="37">
        <v>669</v>
      </c>
      <c r="D39" s="39">
        <f t="shared" si="20"/>
        <v>-0.11808669656203288</v>
      </c>
      <c r="E39" s="37">
        <v>289</v>
      </c>
      <c r="F39" s="37">
        <v>329</v>
      </c>
      <c r="G39" s="39">
        <f t="shared" si="21"/>
        <v>-0.12158054711246201</v>
      </c>
      <c r="H39" s="37">
        <v>245</v>
      </c>
      <c r="I39" s="37">
        <v>278</v>
      </c>
      <c r="J39" s="39">
        <f t="shared" si="22"/>
        <v>-0.11870503597122302</v>
      </c>
      <c r="K39" s="10">
        <v>234</v>
      </c>
      <c r="L39" s="10">
        <v>269</v>
      </c>
      <c r="M39" s="39">
        <f t="shared" si="23"/>
        <v>-0.13011152416356878</v>
      </c>
    </row>
    <row r="40" spans="1:13" x14ac:dyDescent="0.2">
      <c r="A40" s="3" t="s">
        <v>22</v>
      </c>
      <c r="B40" s="37">
        <v>92</v>
      </c>
      <c r="C40" s="37">
        <v>85</v>
      </c>
      <c r="D40" s="39">
        <f t="shared" si="20"/>
        <v>8.2352941176470587E-2</v>
      </c>
      <c r="E40" s="37">
        <v>42</v>
      </c>
      <c r="F40" s="37">
        <v>38</v>
      </c>
      <c r="G40" s="39">
        <f t="shared" si="21"/>
        <v>0.10526315789473684</v>
      </c>
      <c r="H40" s="37">
        <v>32</v>
      </c>
      <c r="I40" s="37">
        <v>37</v>
      </c>
      <c r="J40" s="39">
        <f t="shared" si="22"/>
        <v>-0.13513513513513514</v>
      </c>
      <c r="K40" s="10">
        <v>31</v>
      </c>
      <c r="L40" s="10">
        <v>36</v>
      </c>
      <c r="M40" s="39">
        <f t="shared" si="23"/>
        <v>-0.1388888888888889</v>
      </c>
    </row>
    <row r="41" spans="1:13" x14ac:dyDescent="0.2">
      <c r="A41" s="3" t="s">
        <v>9</v>
      </c>
      <c r="B41" s="10">
        <v>121</v>
      </c>
      <c r="C41" s="10">
        <v>121</v>
      </c>
      <c r="D41" s="39">
        <f t="shared" si="20"/>
        <v>0</v>
      </c>
      <c r="E41" s="10">
        <v>45</v>
      </c>
      <c r="F41" s="10">
        <v>50</v>
      </c>
      <c r="G41" s="39">
        <f t="shared" si="21"/>
        <v>-0.1</v>
      </c>
      <c r="H41" s="10">
        <v>41</v>
      </c>
      <c r="I41" s="10">
        <v>44</v>
      </c>
      <c r="J41" s="39">
        <f t="shared" si="22"/>
        <v>-6.8181818181818177E-2</v>
      </c>
      <c r="K41" s="10">
        <v>40</v>
      </c>
      <c r="L41" s="10">
        <v>41</v>
      </c>
      <c r="M41" s="39">
        <f t="shared" si="23"/>
        <v>-2.4390243902439025E-2</v>
      </c>
    </row>
    <row r="42" spans="1:13" x14ac:dyDescent="0.2">
      <c r="A42" s="3" t="s">
        <v>10</v>
      </c>
      <c r="B42" s="37">
        <v>30</v>
      </c>
      <c r="C42" s="37">
        <v>50</v>
      </c>
      <c r="D42" s="39">
        <f t="shared" si="20"/>
        <v>-0.4</v>
      </c>
      <c r="E42" s="10">
        <v>24</v>
      </c>
      <c r="F42" s="10">
        <v>48</v>
      </c>
      <c r="G42" s="39">
        <f t="shared" si="21"/>
        <v>-0.5</v>
      </c>
      <c r="H42" s="10">
        <v>24</v>
      </c>
      <c r="I42" s="10">
        <v>46</v>
      </c>
      <c r="J42" s="39">
        <f t="shared" si="22"/>
        <v>-0.47826086956521741</v>
      </c>
      <c r="K42" s="10">
        <v>24</v>
      </c>
      <c r="L42" s="10">
        <v>46</v>
      </c>
      <c r="M42" s="39">
        <f t="shared" si="23"/>
        <v>-0.47826086956521741</v>
      </c>
    </row>
    <row r="43" spans="1:13" x14ac:dyDescent="0.2">
      <c r="A43" s="3" t="s">
        <v>24</v>
      </c>
      <c r="B43" s="37">
        <v>22</v>
      </c>
      <c r="C43" s="37">
        <v>19</v>
      </c>
      <c r="D43" s="39">
        <f t="shared" si="20"/>
        <v>0.15789473684210525</v>
      </c>
      <c r="E43" s="10">
        <v>14</v>
      </c>
      <c r="F43" s="10">
        <v>10</v>
      </c>
      <c r="G43" s="39">
        <f t="shared" si="21"/>
        <v>0.4</v>
      </c>
      <c r="H43" s="10">
        <v>12</v>
      </c>
      <c r="I43" s="10">
        <v>9</v>
      </c>
      <c r="J43" s="39">
        <f t="shared" si="22"/>
        <v>0.33333333333333331</v>
      </c>
      <c r="K43" s="10">
        <v>12</v>
      </c>
      <c r="L43" s="10">
        <v>9</v>
      </c>
      <c r="M43" s="39">
        <f t="shared" si="23"/>
        <v>0.33333333333333331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611</v>
      </c>
      <c r="C45" s="37">
        <v>646</v>
      </c>
      <c r="D45" s="39">
        <f t="shared" ref="D45:D46" si="24">IF(C45&gt;0,(B45-C45)/C45,"--")</f>
        <v>-5.4179566563467493E-2</v>
      </c>
      <c r="E45" s="10">
        <v>307</v>
      </c>
      <c r="F45" s="10">
        <v>334</v>
      </c>
      <c r="G45" s="39">
        <f t="shared" ref="G45:G46" si="25">IF(F45&gt;0,(E45-F45)/F45,"--")</f>
        <v>-8.0838323353293412E-2</v>
      </c>
      <c r="H45" s="10">
        <v>262</v>
      </c>
      <c r="I45" s="10">
        <v>293</v>
      </c>
      <c r="J45" s="39">
        <f t="shared" ref="J45:J46" si="26">IF(I45&gt;0,(H45-I45)/I45,"--")</f>
        <v>-0.10580204778156997</v>
      </c>
      <c r="K45" s="10">
        <v>249</v>
      </c>
      <c r="L45" s="10">
        <v>281</v>
      </c>
      <c r="M45" s="39">
        <f t="shared" si="23"/>
        <v>-0.11387900355871886</v>
      </c>
    </row>
    <row r="46" spans="1:13" x14ac:dyDescent="0.2">
      <c r="A46" s="13" t="s">
        <v>11</v>
      </c>
      <c r="B46" s="37">
        <v>578</v>
      </c>
      <c r="C46" s="37">
        <v>646</v>
      </c>
      <c r="D46" s="39">
        <f t="shared" si="24"/>
        <v>-0.10526315789473684</v>
      </c>
      <c r="E46" s="10">
        <v>253</v>
      </c>
      <c r="F46" s="10">
        <v>308</v>
      </c>
      <c r="G46" s="39">
        <f t="shared" si="25"/>
        <v>-0.17857142857142858</v>
      </c>
      <c r="H46" s="10">
        <v>221</v>
      </c>
      <c r="I46" s="10">
        <v>271</v>
      </c>
      <c r="J46" s="39">
        <f t="shared" si="26"/>
        <v>-0.18450184501845018</v>
      </c>
      <c r="K46" s="10">
        <v>211</v>
      </c>
      <c r="L46" s="10">
        <v>263</v>
      </c>
      <c r="M46" s="39">
        <f t="shared" si="23"/>
        <v>-0.19771863117870722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863</v>
      </c>
      <c r="C48" s="31">
        <v>938</v>
      </c>
      <c r="D48" s="39">
        <f t="shared" ref="D48:D50" si="27">IF(C48&gt;0,(B48-C48)/C48,"--")</f>
        <v>-7.9957356076759065E-2</v>
      </c>
      <c r="E48" s="10">
        <v>470</v>
      </c>
      <c r="F48" s="10">
        <v>505</v>
      </c>
      <c r="G48" s="39">
        <f t="shared" ref="G48:G50" si="28">IF(F48&gt;0,(E48-F48)/F48,"--")</f>
        <v>-6.9306930693069313E-2</v>
      </c>
      <c r="H48" s="10">
        <v>414</v>
      </c>
      <c r="I48" s="10">
        <v>453</v>
      </c>
      <c r="J48" s="39">
        <f t="shared" ref="J48:J50" si="29">IF(I48&gt;0,(H48-I48)/I48,"--")</f>
        <v>-8.6092715231788075E-2</v>
      </c>
      <c r="K48" s="10">
        <v>397</v>
      </c>
      <c r="L48" s="10">
        <v>434</v>
      </c>
      <c r="M48" s="39">
        <f t="shared" si="23"/>
        <v>-8.5253456221198162E-2</v>
      </c>
    </row>
    <row r="49" spans="1:13" x14ac:dyDescent="0.2">
      <c r="A49" s="13" t="s">
        <v>15</v>
      </c>
      <c r="B49" s="10">
        <v>296</v>
      </c>
      <c r="C49" s="10">
        <v>304</v>
      </c>
      <c r="D49" s="39">
        <f t="shared" si="27"/>
        <v>-2.6315789473684209E-2</v>
      </c>
      <c r="E49" s="10">
        <v>66</v>
      </c>
      <c r="F49" s="10">
        <v>89</v>
      </c>
      <c r="G49" s="39">
        <f t="shared" si="28"/>
        <v>-0.25842696629213485</v>
      </c>
      <c r="H49" s="10">
        <v>45</v>
      </c>
      <c r="I49" s="10">
        <v>65</v>
      </c>
      <c r="J49" s="39">
        <f t="shared" si="29"/>
        <v>-0.30769230769230771</v>
      </c>
      <c r="K49" s="10">
        <v>39</v>
      </c>
      <c r="L49" s="10">
        <v>64</v>
      </c>
      <c r="M49" s="39">
        <f t="shared" si="23"/>
        <v>-0.390625</v>
      </c>
    </row>
    <row r="50" spans="1:13" x14ac:dyDescent="0.2">
      <c r="A50" s="13" t="s">
        <v>10</v>
      </c>
      <c r="B50" s="10">
        <v>30</v>
      </c>
      <c r="C50" s="10">
        <v>50</v>
      </c>
      <c r="D50" s="39">
        <f t="shared" si="27"/>
        <v>-0.4</v>
      </c>
      <c r="E50" s="10">
        <v>24</v>
      </c>
      <c r="F50" s="10">
        <v>48</v>
      </c>
      <c r="G50" s="39">
        <f t="shared" si="28"/>
        <v>-0.5</v>
      </c>
      <c r="H50" s="10">
        <v>24</v>
      </c>
      <c r="I50" s="10">
        <v>46</v>
      </c>
      <c r="J50" s="39">
        <f t="shared" si="29"/>
        <v>-0.47826086956521741</v>
      </c>
      <c r="K50" s="10">
        <v>24</v>
      </c>
      <c r="L50" s="10">
        <v>46</v>
      </c>
      <c r="M50" s="39">
        <f t="shared" si="23"/>
        <v>-0.47826086956521741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1" t="s">
        <v>27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3" s="1" customFormat="1" x14ac:dyDescent="0.2">
      <c r="A53" s="43"/>
      <c r="B53" s="9" t="s">
        <v>45</v>
      </c>
      <c r="C53" s="9" t="s">
        <v>44</v>
      </c>
      <c r="D53" s="45"/>
      <c r="E53" s="9" t="s">
        <v>45</v>
      </c>
      <c r="F53" s="9" t="s">
        <v>44</v>
      </c>
      <c r="G53" s="46"/>
      <c r="H53" s="9" t="s">
        <v>45</v>
      </c>
      <c r="I53" s="9" t="s">
        <v>44</v>
      </c>
      <c r="J53" s="46"/>
      <c r="K53" s="9" t="s">
        <v>45</v>
      </c>
      <c r="L53" s="9" t="s">
        <v>44</v>
      </c>
      <c r="M53" s="46"/>
    </row>
    <row r="54" spans="1:13" s="5" customFormat="1" ht="38.25" x14ac:dyDescent="0.2">
      <c r="A54" s="47"/>
      <c r="B54" s="48" t="s">
        <v>28</v>
      </c>
      <c r="C54" s="48" t="s">
        <v>28</v>
      </c>
      <c r="D54" s="43" t="s">
        <v>2</v>
      </c>
      <c r="E54" s="48" t="s">
        <v>29</v>
      </c>
      <c r="F54" s="48" t="s">
        <v>29</v>
      </c>
      <c r="G54" s="43" t="s">
        <v>2</v>
      </c>
      <c r="H54" s="48" t="s">
        <v>30</v>
      </c>
      <c r="I54" s="48" t="s">
        <v>30</v>
      </c>
      <c r="J54" s="43" t="s">
        <v>2</v>
      </c>
      <c r="K54" s="49" t="s">
        <v>31</v>
      </c>
      <c r="L54" s="49" t="s">
        <v>31</v>
      </c>
      <c r="M54" s="3" t="s">
        <v>2</v>
      </c>
    </row>
    <row r="55" spans="1:13" s="5" customFormat="1" x14ac:dyDescent="0.2">
      <c r="A55" s="50" t="s">
        <v>6</v>
      </c>
      <c r="B55" s="51"/>
      <c r="C55" s="51"/>
      <c r="D55" s="51"/>
      <c r="E55" s="52"/>
      <c r="F55" s="51"/>
      <c r="G55" s="51"/>
      <c r="H55" s="52"/>
      <c r="I55" s="51"/>
      <c r="J55" s="51"/>
      <c r="K55" s="53"/>
      <c r="L55" s="53"/>
      <c r="M55" s="54"/>
    </row>
    <row r="56" spans="1:13" s="5" customFormat="1" x14ac:dyDescent="0.2">
      <c r="A56" s="3" t="s">
        <v>3</v>
      </c>
      <c r="B56" s="4">
        <v>4469</v>
      </c>
      <c r="C56" s="4">
        <v>4374</v>
      </c>
      <c r="D56" s="39">
        <f t="shared" ref="D56:D63" si="30">IF(C56&gt;0,(B56-C56)/C56,"--")</f>
        <v>2.1719250114311844E-2</v>
      </c>
      <c r="E56" s="4">
        <v>4439</v>
      </c>
      <c r="F56" s="4">
        <v>4337</v>
      </c>
      <c r="G56" s="39">
        <f t="shared" ref="G56:G63" si="31">IF(F56&gt;0,(E56-F56)/F56,"--")</f>
        <v>2.3518561217431403E-2</v>
      </c>
      <c r="H56" s="4">
        <v>4452</v>
      </c>
      <c r="I56" s="4">
        <v>4345</v>
      </c>
      <c r="J56" s="39">
        <f t="shared" ref="J56:J63" si="32">IF(I56&gt;0,(H56-I56)/I56,"--")</f>
        <v>2.4626006904487917E-2</v>
      </c>
      <c r="K56" s="4">
        <v>768</v>
      </c>
      <c r="L56" s="4">
        <v>853</v>
      </c>
      <c r="M56" s="39">
        <f t="shared" ref="M56:M63" si="33">IF(L56&gt;0,(K56-L56)/L56,"--")</f>
        <v>-9.9648300117233288E-2</v>
      </c>
    </row>
    <row r="57" spans="1:13" s="5" customFormat="1" x14ac:dyDescent="0.2">
      <c r="A57" s="3" t="s">
        <v>32</v>
      </c>
      <c r="B57" s="4">
        <v>5897</v>
      </c>
      <c r="C57" s="4">
        <v>5981</v>
      </c>
      <c r="D57" s="39">
        <f t="shared" si="30"/>
        <v>-1.4044474168199298E-2</v>
      </c>
      <c r="E57" s="4">
        <v>5818</v>
      </c>
      <c r="F57" s="4">
        <v>5907</v>
      </c>
      <c r="G57" s="39">
        <f t="shared" si="31"/>
        <v>-1.5066869815473168E-2</v>
      </c>
      <c r="H57" s="4">
        <v>5841</v>
      </c>
      <c r="I57" s="4">
        <v>5935</v>
      </c>
      <c r="J57" s="39">
        <f t="shared" si="32"/>
        <v>-1.5838247683235045E-2</v>
      </c>
      <c r="K57" s="4">
        <v>962</v>
      </c>
      <c r="L57" s="4">
        <v>983</v>
      </c>
      <c r="M57" s="39">
        <f t="shared" si="33"/>
        <v>-2.1363173957273652E-2</v>
      </c>
    </row>
    <row r="58" spans="1:13" s="5" customFormat="1" x14ac:dyDescent="0.2">
      <c r="A58" s="3" t="s">
        <v>33</v>
      </c>
      <c r="B58" s="4">
        <v>8138</v>
      </c>
      <c r="C58" s="4">
        <v>7954</v>
      </c>
      <c r="D58" s="39">
        <f t="shared" si="30"/>
        <v>2.3133014835302994E-2</v>
      </c>
      <c r="E58" s="4">
        <v>7783</v>
      </c>
      <c r="F58" s="4">
        <v>7509</v>
      </c>
      <c r="G58" s="39">
        <f t="shared" si="31"/>
        <v>3.6489545878279399E-2</v>
      </c>
      <c r="H58" s="4">
        <v>7823</v>
      </c>
      <c r="I58" s="4">
        <v>7655</v>
      </c>
      <c r="J58" s="39">
        <f t="shared" si="32"/>
        <v>2.1946440235140433E-2</v>
      </c>
      <c r="K58" s="4">
        <v>1190</v>
      </c>
      <c r="L58" s="4">
        <v>1124</v>
      </c>
      <c r="M58" s="39">
        <f t="shared" si="33"/>
        <v>5.8718861209964411E-2</v>
      </c>
    </row>
    <row r="59" spans="1:13" s="5" customFormat="1" x14ac:dyDescent="0.2">
      <c r="A59" s="3" t="s">
        <v>34</v>
      </c>
      <c r="B59" s="4">
        <v>9921</v>
      </c>
      <c r="C59" s="4">
        <v>9419</v>
      </c>
      <c r="D59" s="39">
        <f t="shared" si="30"/>
        <v>5.3296528293874088E-2</v>
      </c>
      <c r="E59" s="4">
        <v>9920</v>
      </c>
      <c r="F59" s="4">
        <v>9415</v>
      </c>
      <c r="G59" s="39">
        <f t="shared" si="31"/>
        <v>5.3637812002124273E-2</v>
      </c>
      <c r="H59" s="4">
        <v>9527</v>
      </c>
      <c r="I59" s="4">
        <v>9054</v>
      </c>
      <c r="J59" s="39">
        <f t="shared" si="32"/>
        <v>5.2242102937927991E-2</v>
      </c>
      <c r="K59" s="4">
        <v>1212</v>
      </c>
      <c r="L59" s="4">
        <v>875</v>
      </c>
      <c r="M59" s="39">
        <f t="shared" si="33"/>
        <v>0.38514285714285712</v>
      </c>
    </row>
    <row r="60" spans="1:13" s="5" customFormat="1" x14ac:dyDescent="0.2">
      <c r="A60" s="3" t="s">
        <v>35</v>
      </c>
      <c r="B60" s="4">
        <v>273</v>
      </c>
      <c r="C60" s="4">
        <v>270</v>
      </c>
      <c r="D60" s="39">
        <f t="shared" si="30"/>
        <v>1.1111111111111112E-2</v>
      </c>
      <c r="E60" s="4">
        <v>263</v>
      </c>
      <c r="F60" s="4">
        <v>260</v>
      </c>
      <c r="G60" s="39">
        <f t="shared" si="31"/>
        <v>1.1538461538461539E-2</v>
      </c>
      <c r="H60" s="4">
        <v>142</v>
      </c>
      <c r="I60" s="4">
        <v>154</v>
      </c>
      <c r="J60" s="39">
        <f t="shared" si="32"/>
        <v>-7.792207792207792E-2</v>
      </c>
      <c r="K60" s="4">
        <v>7</v>
      </c>
      <c r="L60" s="4">
        <v>6</v>
      </c>
      <c r="M60" s="39">
        <f t="shared" si="33"/>
        <v>0.16666666666666666</v>
      </c>
    </row>
    <row r="61" spans="1:13" s="5" customFormat="1" x14ac:dyDescent="0.2">
      <c r="A61" s="3" t="s">
        <v>36</v>
      </c>
      <c r="B61" s="4">
        <v>1171</v>
      </c>
      <c r="C61" s="4">
        <v>1355</v>
      </c>
      <c r="D61" s="39">
        <f t="shared" si="30"/>
        <v>-0.13579335793357933</v>
      </c>
      <c r="E61" s="4">
        <v>828</v>
      </c>
      <c r="F61" s="4">
        <v>878</v>
      </c>
      <c r="G61" s="39">
        <f t="shared" si="31"/>
        <v>-5.6947608200455579E-2</v>
      </c>
      <c r="H61" s="4">
        <v>4</v>
      </c>
      <c r="I61" s="4">
        <v>3</v>
      </c>
      <c r="J61" s="39">
        <f t="shared" si="32"/>
        <v>0.33333333333333331</v>
      </c>
      <c r="K61" s="4">
        <v>7</v>
      </c>
      <c r="L61" s="4">
        <v>4</v>
      </c>
      <c r="M61" s="39">
        <f t="shared" si="33"/>
        <v>0.75</v>
      </c>
    </row>
    <row r="62" spans="1:13" s="1" customFormat="1" x14ac:dyDescent="0.2">
      <c r="A62" s="3" t="s">
        <v>37</v>
      </c>
      <c r="B62" s="4">
        <v>266</v>
      </c>
      <c r="C62" s="4">
        <v>262</v>
      </c>
      <c r="D62" s="39">
        <f t="shared" si="30"/>
        <v>1.5267175572519083E-2</v>
      </c>
      <c r="E62" s="4">
        <v>201</v>
      </c>
      <c r="F62" s="4">
        <v>192</v>
      </c>
      <c r="G62" s="39">
        <f t="shared" si="31"/>
        <v>4.6875E-2</v>
      </c>
      <c r="H62" s="4"/>
      <c r="I62" s="4">
        <v>1</v>
      </c>
      <c r="J62" s="39">
        <f t="shared" si="32"/>
        <v>-1</v>
      </c>
      <c r="K62" s="4">
        <v>22</v>
      </c>
      <c r="L62" s="4">
        <v>15</v>
      </c>
      <c r="M62" s="39">
        <f t="shared" si="33"/>
        <v>0.46666666666666667</v>
      </c>
    </row>
    <row r="63" spans="1:13" s="1" customFormat="1" x14ac:dyDescent="0.2">
      <c r="A63" s="3" t="s">
        <v>38</v>
      </c>
      <c r="B63" s="4">
        <v>11277</v>
      </c>
      <c r="C63" s="4">
        <v>11131</v>
      </c>
      <c r="D63" s="39">
        <f t="shared" si="30"/>
        <v>1.3116521426646302E-2</v>
      </c>
      <c r="E63" s="4">
        <v>11125</v>
      </c>
      <c r="F63" s="4">
        <v>10976</v>
      </c>
      <c r="G63" s="39">
        <f t="shared" si="31"/>
        <v>1.3575072886297376E-2</v>
      </c>
      <c r="H63" s="4">
        <v>6938</v>
      </c>
      <c r="I63" s="4">
        <v>6933</v>
      </c>
      <c r="J63" s="39">
        <f t="shared" si="32"/>
        <v>7.2118851867878264E-4</v>
      </c>
      <c r="K63" s="4">
        <v>2154</v>
      </c>
      <c r="L63" s="4">
        <v>2071</v>
      </c>
      <c r="M63" s="39">
        <f t="shared" si="33"/>
        <v>4.0077257363592467E-2</v>
      </c>
    </row>
    <row r="64" spans="1:13" s="1" customFormat="1" x14ac:dyDescent="0.2">
      <c r="A64" s="66" t="s">
        <v>43</v>
      </c>
      <c r="B64" s="4">
        <v>1990</v>
      </c>
      <c r="C64" s="4">
        <v>1974</v>
      </c>
      <c r="D64" s="39">
        <f t="shared" ref="D64:D66" si="34">IF(C64&gt;0,(B64-C64)/C64,"--")</f>
        <v>8.1053698074974676E-3</v>
      </c>
      <c r="E64" s="4">
        <v>1988</v>
      </c>
      <c r="F64" s="4">
        <v>1974</v>
      </c>
      <c r="G64" s="39">
        <f t="shared" ref="G64:G66" si="35">IF(F64&gt;0,(E64-F64)/F64,"--")</f>
        <v>7.0921985815602835E-3</v>
      </c>
      <c r="H64" s="4">
        <v>1819</v>
      </c>
      <c r="I64" s="4">
        <v>1798</v>
      </c>
      <c r="J64" s="39">
        <f t="shared" ref="J64" si="36">IF(I64&gt;0,(H64-I64)/I64,"--")</f>
        <v>1.1679644048943271E-2</v>
      </c>
      <c r="K64" s="4">
        <v>16</v>
      </c>
      <c r="L64" s="4">
        <v>20</v>
      </c>
      <c r="M64" s="39">
        <f t="shared" ref="M64" si="37">IF(L64&gt;0,(K64-L64)/L64,"--")</f>
        <v>-0.2</v>
      </c>
    </row>
    <row r="65" spans="1:13" s="5" customFormat="1" x14ac:dyDescent="0.2">
      <c r="A65" s="56"/>
      <c r="B65" s="51"/>
      <c r="C65" s="51"/>
      <c r="D65" s="51"/>
      <c r="E65" s="52"/>
      <c r="F65" s="51"/>
      <c r="G65" s="51"/>
      <c r="H65" s="52"/>
      <c r="I65" s="51"/>
      <c r="J65" s="51"/>
      <c r="K65" s="53"/>
      <c r="L65" s="53"/>
      <c r="M65" s="54"/>
    </row>
    <row r="66" spans="1:13" s="5" customFormat="1" x14ac:dyDescent="0.2">
      <c r="A66" s="57" t="s">
        <v>5</v>
      </c>
      <c r="B66" s="58">
        <f>SUM(B56:B64)</f>
        <v>43402</v>
      </c>
      <c r="C66" s="58">
        <f>SUM(C56:C64)</f>
        <v>42720</v>
      </c>
      <c r="D66" s="39">
        <f t="shared" si="34"/>
        <v>1.5964419475655432E-2</v>
      </c>
      <c r="E66" s="58">
        <f>SUM(E56:E64)</f>
        <v>42365</v>
      </c>
      <c r="F66" s="58">
        <f>SUM(F56:F64)</f>
        <v>41448</v>
      </c>
      <c r="G66" s="39">
        <f t="shared" si="35"/>
        <v>2.2124107315190118E-2</v>
      </c>
      <c r="H66" s="58">
        <f>SUM(H56:H64)</f>
        <v>36546</v>
      </c>
      <c r="I66" s="58">
        <f>SUM(I56:I64)</f>
        <v>35878</v>
      </c>
      <c r="J66" s="39">
        <f t="shared" ref="J66" si="38">IF(I66&gt;0,(H66-I66)/I66,"--")</f>
        <v>1.8618652098779196E-2</v>
      </c>
      <c r="K66" s="58">
        <f>SUM(K56:K64)</f>
        <v>6338</v>
      </c>
      <c r="L66" s="58">
        <f>SUM(L56:L64)</f>
        <v>5951</v>
      </c>
      <c r="M66" s="39">
        <f t="shared" ref="M66" si="39">IF(L66&gt;0,(K66-L66)/L66,"--")</f>
        <v>6.5031087212233232E-2</v>
      </c>
    </row>
    <row r="67" spans="1:13" s="5" customFormat="1" x14ac:dyDescent="0.2"/>
    <row r="68" spans="1:13" s="5" customFormat="1" x14ac:dyDescent="0.2">
      <c r="A68" s="43"/>
      <c r="B68" s="9" t="s">
        <v>45</v>
      </c>
      <c r="C68" s="9" t="s">
        <v>44</v>
      </c>
      <c r="D68" s="44"/>
      <c r="E68" s="1"/>
      <c r="F68" s="113"/>
      <c r="G68" s="114"/>
      <c r="H68" s="9" t="s">
        <v>45</v>
      </c>
      <c r="I68" s="9" t="s">
        <v>44</v>
      </c>
      <c r="J68" s="59" t="s">
        <v>2</v>
      </c>
      <c r="K68" s="1"/>
      <c r="L68" s="1"/>
      <c r="M68" s="1"/>
    </row>
    <row r="69" spans="1:13" s="5" customFormat="1" ht="25.5" x14ac:dyDescent="0.2">
      <c r="A69" s="47"/>
      <c r="B69" s="48" t="s">
        <v>28</v>
      </c>
      <c r="C69" s="48" t="s">
        <v>28</v>
      </c>
      <c r="D69" s="43" t="s">
        <v>2</v>
      </c>
      <c r="F69" s="110" t="s">
        <v>39</v>
      </c>
      <c r="G69" s="111"/>
      <c r="H69" s="4">
        <f>B66</f>
        <v>43402</v>
      </c>
      <c r="I69" s="4">
        <f>C66</f>
        <v>42720</v>
      </c>
      <c r="J69" s="55">
        <f t="shared" ref="J69" si="40">IF(I69&gt;0,(H69 - I69)/I69,0)</f>
        <v>1.5964419475655432E-2</v>
      </c>
    </row>
    <row r="70" spans="1:13" s="5" customFormat="1" x14ac:dyDescent="0.2">
      <c r="A70" s="50" t="s">
        <v>7</v>
      </c>
      <c r="B70" s="51"/>
      <c r="C70" s="51"/>
      <c r="D70" s="60"/>
      <c r="F70" s="110" t="s">
        <v>40</v>
      </c>
      <c r="G70" s="111"/>
      <c r="H70" s="4">
        <v>38153.951000000001</v>
      </c>
      <c r="I70" s="4">
        <v>37282.135199999997</v>
      </c>
      <c r="J70" s="39">
        <f t="shared" ref="J70:J72" si="41">IF(I70&gt;0,(H70-I70)/I70,"--")</f>
        <v>2.3384277625815918E-2</v>
      </c>
    </row>
    <row r="71" spans="1:13" s="5" customFormat="1" x14ac:dyDescent="0.2">
      <c r="A71" s="2" t="s">
        <v>19</v>
      </c>
      <c r="B71" s="61">
        <v>217</v>
      </c>
      <c r="C71" s="61">
        <v>261</v>
      </c>
      <c r="D71" s="67">
        <f>IF(C71&gt;0,(B71 - C71)/C71,"--")</f>
        <v>-0.16858237547892721</v>
      </c>
      <c r="F71" s="110" t="s">
        <v>41</v>
      </c>
      <c r="G71" s="111"/>
      <c r="H71" s="4">
        <v>5445.582699999999</v>
      </c>
      <c r="I71" s="4">
        <v>5454.0156000000061</v>
      </c>
      <c r="J71" s="39">
        <f t="shared" si="41"/>
        <v>-1.5461818627741104E-3</v>
      </c>
    </row>
    <row r="72" spans="1:13" s="5" customFormat="1" x14ac:dyDescent="0.2">
      <c r="A72" s="2" t="s">
        <v>8</v>
      </c>
      <c r="B72" s="4">
        <v>8490</v>
      </c>
      <c r="C72" s="4">
        <v>8472</v>
      </c>
      <c r="D72" s="67">
        <f>IF(C72&gt;0,(B72 - C72)/C72,"--")</f>
        <v>2.124645892351275E-3</v>
      </c>
      <c r="F72" s="110" t="s">
        <v>42</v>
      </c>
      <c r="G72" s="111"/>
      <c r="H72" s="4">
        <v>43599.5337</v>
      </c>
      <c r="I72" s="4">
        <v>42736.150800000003</v>
      </c>
      <c r="J72" s="39">
        <f t="shared" si="41"/>
        <v>2.0202636031507001E-2</v>
      </c>
    </row>
    <row r="73" spans="1:13" s="5" customFormat="1" x14ac:dyDescent="0.2">
      <c r="A73" s="2" t="s">
        <v>26</v>
      </c>
      <c r="B73" s="4">
        <v>1065</v>
      </c>
      <c r="C73" s="4">
        <v>1058</v>
      </c>
      <c r="D73" s="67">
        <f t="shared" ref="D73:D79" si="42">IF(C73&gt;0,(B73 - C73)/C73,"--")</f>
        <v>6.6162570888468808E-3</v>
      </c>
    </row>
    <row r="74" spans="1:13" s="5" customFormat="1" x14ac:dyDescent="0.2">
      <c r="A74" s="3" t="s">
        <v>20</v>
      </c>
      <c r="B74" s="62">
        <v>153</v>
      </c>
      <c r="C74" s="62">
        <v>177</v>
      </c>
      <c r="D74" s="67">
        <f t="shared" si="42"/>
        <v>-0.13559322033898305</v>
      </c>
    </row>
    <row r="75" spans="1:13" s="5" customFormat="1" x14ac:dyDescent="0.2">
      <c r="A75" s="3" t="s">
        <v>21</v>
      </c>
      <c r="B75" s="4">
        <v>20464</v>
      </c>
      <c r="C75" s="4">
        <v>20356</v>
      </c>
      <c r="D75" s="67">
        <f t="shared" si="42"/>
        <v>5.3055610139516604E-3</v>
      </c>
    </row>
    <row r="76" spans="1:13" s="5" customFormat="1" x14ac:dyDescent="0.2">
      <c r="A76" s="3" t="s">
        <v>22</v>
      </c>
      <c r="B76" s="4">
        <v>2341</v>
      </c>
      <c r="C76" s="4">
        <v>1941</v>
      </c>
      <c r="D76" s="67">
        <f t="shared" si="42"/>
        <v>0.20607934054611024</v>
      </c>
    </row>
    <row r="77" spans="1:13" s="5" customFormat="1" x14ac:dyDescent="0.2">
      <c r="A77" s="3" t="s">
        <v>9</v>
      </c>
      <c r="B77" s="4">
        <v>2834</v>
      </c>
      <c r="C77" s="4">
        <v>2699</v>
      </c>
      <c r="D77" s="67">
        <f t="shared" si="42"/>
        <v>5.0018525379770286E-2</v>
      </c>
    </row>
    <row r="78" spans="1:13" s="5" customFormat="1" x14ac:dyDescent="0.2">
      <c r="A78" s="3" t="s">
        <v>10</v>
      </c>
      <c r="B78" s="4">
        <v>6338</v>
      </c>
      <c r="C78" s="4">
        <v>5951</v>
      </c>
      <c r="D78" s="67">
        <f t="shared" si="42"/>
        <v>6.5031087212233232E-2</v>
      </c>
    </row>
    <row r="79" spans="1:13" s="5" customFormat="1" x14ac:dyDescent="0.2">
      <c r="A79" s="3" t="s">
        <v>24</v>
      </c>
      <c r="B79" s="4">
        <v>1500</v>
      </c>
      <c r="C79" s="4">
        <v>1805</v>
      </c>
      <c r="D79" s="67">
        <f t="shared" si="42"/>
        <v>-0.16897506925207756</v>
      </c>
    </row>
    <row r="80" spans="1:13" s="5" customFormat="1" x14ac:dyDescent="0.2">
      <c r="A80" s="63" t="s">
        <v>13</v>
      </c>
      <c r="B80" s="64"/>
      <c r="C80" s="65"/>
      <c r="D80" s="60"/>
    </row>
    <row r="81" spans="1:11" s="5" customFormat="1" x14ac:dyDescent="0.2">
      <c r="A81" s="3" t="s">
        <v>11</v>
      </c>
      <c r="B81" s="4">
        <v>20801</v>
      </c>
      <c r="C81" s="4">
        <v>20492</v>
      </c>
      <c r="D81" s="39">
        <f t="shared" ref="D81:D82" si="43">IF(C81&gt;0,(B81-C81)/C81,"--")</f>
        <v>1.5079055241069686E-2</v>
      </c>
    </row>
    <row r="82" spans="1:11" s="1" customFormat="1" x14ac:dyDescent="0.2">
      <c r="A82" s="3" t="s">
        <v>12</v>
      </c>
      <c r="B82" s="4">
        <v>22601</v>
      </c>
      <c r="C82" s="4">
        <v>22228</v>
      </c>
      <c r="D82" s="39">
        <f t="shared" si="43"/>
        <v>1.6780637034371063E-2</v>
      </c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50" t="s">
        <v>23</v>
      </c>
      <c r="B83" s="64"/>
      <c r="C83" s="65"/>
      <c r="D83" s="60"/>
      <c r="E83" s="5"/>
      <c r="F83" s="5"/>
      <c r="G83" s="5"/>
      <c r="H83" s="5"/>
      <c r="I83" s="5"/>
      <c r="J83" s="5"/>
      <c r="K83" s="5"/>
    </row>
    <row r="84" spans="1:11" s="1" customFormat="1" x14ac:dyDescent="0.2">
      <c r="A84" s="3" t="s">
        <v>14</v>
      </c>
      <c r="B84" s="4">
        <v>28271</v>
      </c>
      <c r="C84" s="4">
        <v>28203</v>
      </c>
      <c r="D84" s="39">
        <f t="shared" ref="D84:D86" si="44">IF(C84&gt;0,(B84-C84)/C84,"--")</f>
        <v>2.4110910186859553E-3</v>
      </c>
      <c r="E84" s="5"/>
      <c r="F84" s="5"/>
      <c r="G84" s="5"/>
      <c r="H84" s="5"/>
      <c r="I84" s="5"/>
      <c r="J84" s="5"/>
      <c r="K84" s="5"/>
    </row>
    <row r="85" spans="1:11" s="5" customFormat="1" x14ac:dyDescent="0.2">
      <c r="A85" s="3" t="s">
        <v>15</v>
      </c>
      <c r="B85" s="4">
        <v>8793</v>
      </c>
      <c r="C85" s="4">
        <v>8566</v>
      </c>
      <c r="D85" s="39">
        <f t="shared" si="44"/>
        <v>2.6500116740602382E-2</v>
      </c>
    </row>
    <row r="86" spans="1:11" s="5" customFormat="1" x14ac:dyDescent="0.2">
      <c r="A86" s="3" t="s">
        <v>10</v>
      </c>
      <c r="B86" s="4">
        <v>6338</v>
      </c>
      <c r="C86" s="4">
        <v>5951</v>
      </c>
      <c r="D86" s="39">
        <f t="shared" si="44"/>
        <v>6.5031087212233232E-2</v>
      </c>
    </row>
    <row r="88" spans="1:11" x14ac:dyDescent="0.2">
      <c r="A88" s="5"/>
    </row>
  </sheetData>
  <mergeCells count="7">
    <mergeCell ref="F71:G71"/>
    <mergeCell ref="F72:G72"/>
    <mergeCell ref="A10:M10"/>
    <mergeCell ref="A31:M31"/>
    <mergeCell ref="F68:G68"/>
    <mergeCell ref="F69:G69"/>
    <mergeCell ref="F70:G70"/>
  </mergeCells>
  <conditionalFormatting sqref="E71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58937499999999998" bottom="0.75" header="0.3" footer="0.3"/>
  <pageSetup scale="78" fitToHeight="0" orientation="landscape" r:id="rId1"/>
  <headerFooter differentOddEven="1">
    <oddHeader>&amp;C&amp;"Arial,Bold"&amp;14Winter 2015 UW Seattle ICORA Admissions Report (Census Day Numbers)</oddHeader>
    <evenHeader>&amp;C&amp;"Arial,Bold"&amp;14Winter 2015 UW Seattle ICORA Enrollment Report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view="pageLayout" zoomScaleNormal="100" workbookViewId="0"/>
  </sheetViews>
  <sheetFormatPr defaultRowHeight="12.75" x14ac:dyDescent="0.2"/>
  <cols>
    <col min="1" max="1" width="29.5703125" customWidth="1"/>
    <col min="2" max="2" width="12.140625" customWidth="1"/>
    <col min="3" max="3" width="11.5703125" bestFit="1" customWidth="1"/>
    <col min="4" max="4" width="9.5703125" bestFit="1" customWidth="1"/>
    <col min="5" max="5" width="12.140625" customWidth="1"/>
    <col min="6" max="6" width="17.85546875" bestFit="1" customWidth="1"/>
    <col min="7" max="7" width="9.5703125" bestFit="1" customWidth="1"/>
    <col min="8" max="8" width="12" customWidth="1"/>
    <col min="9" max="9" width="12.5703125" customWidth="1"/>
    <col min="10" max="10" width="10" bestFit="1" customWidth="1"/>
    <col min="11" max="11" width="12.28515625" customWidth="1"/>
    <col min="12" max="12" width="11.5703125" bestFit="1" customWidth="1"/>
    <col min="13" max="13" width="9.5703125" bestFit="1" customWidth="1"/>
  </cols>
  <sheetData>
    <row r="1" spans="1:13" x14ac:dyDescent="0.2">
      <c r="A1" s="40" t="s">
        <v>16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">
      <c r="A2" s="8"/>
      <c r="B2" s="9" t="s">
        <v>45</v>
      </c>
      <c r="C2" s="9" t="s">
        <v>44</v>
      </c>
      <c r="D2" s="9"/>
      <c r="E2" s="9" t="s">
        <v>45</v>
      </c>
      <c r="F2" s="9" t="s">
        <v>44</v>
      </c>
      <c r="G2" s="9"/>
      <c r="H2" s="9" t="s">
        <v>45</v>
      </c>
      <c r="I2" s="9" t="s">
        <v>44</v>
      </c>
      <c r="J2" s="10"/>
      <c r="K2" s="9" t="s">
        <v>45</v>
      </c>
      <c r="L2" s="9" t="s">
        <v>44</v>
      </c>
      <c r="M2" s="9"/>
    </row>
    <row r="3" spans="1:13" x14ac:dyDescent="0.2">
      <c r="A3" s="11"/>
      <c r="B3" s="12" t="s">
        <v>18</v>
      </c>
      <c r="C3" s="12" t="s">
        <v>18</v>
      </c>
      <c r="D3" s="8" t="s">
        <v>2</v>
      </c>
      <c r="E3" s="12" t="s">
        <v>0</v>
      </c>
      <c r="F3" s="12" t="s">
        <v>0</v>
      </c>
      <c r="G3" s="8" t="s">
        <v>2</v>
      </c>
      <c r="H3" s="12" t="s">
        <v>1</v>
      </c>
      <c r="I3" s="12" t="s">
        <v>1</v>
      </c>
      <c r="J3" s="8" t="s">
        <v>2</v>
      </c>
      <c r="K3" s="10" t="s">
        <v>17</v>
      </c>
      <c r="L3" s="10" t="s">
        <v>17</v>
      </c>
      <c r="M3" s="13" t="s">
        <v>2</v>
      </c>
    </row>
    <row r="4" spans="1:13" x14ac:dyDescent="0.2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7"/>
    </row>
    <row r="5" spans="1:13" x14ac:dyDescent="0.2">
      <c r="A5" s="10" t="s">
        <v>3</v>
      </c>
      <c r="B5" s="4">
        <v>51</v>
      </c>
      <c r="C5" s="4">
        <v>60</v>
      </c>
      <c r="D5" s="39">
        <f t="shared" ref="D5:D8" si="0">IF(C5&gt;0,(B5-C5)/C5,"--")</f>
        <v>-0.15</v>
      </c>
      <c r="E5" s="10">
        <v>23</v>
      </c>
      <c r="F5" s="10">
        <v>24</v>
      </c>
      <c r="G5" s="39">
        <f t="shared" ref="G5:G6" si="1">IF(F5&gt;0,(E5-F5)/F5,"--")</f>
        <v>-4.1666666666666664E-2</v>
      </c>
      <c r="H5" s="10">
        <v>17</v>
      </c>
      <c r="I5" s="10">
        <v>16</v>
      </c>
      <c r="J5" s="39">
        <f t="shared" ref="J5:J6" si="2">IF(I5&gt;0,(H5-I5)/I5,"--")</f>
        <v>6.25E-2</v>
      </c>
      <c r="K5" s="10">
        <v>13</v>
      </c>
      <c r="L5" s="10">
        <v>13</v>
      </c>
      <c r="M5" s="39">
        <f t="shared" ref="M5:M8" si="3">IF(L5&gt;0,(K5-L5)/L5,"--")</f>
        <v>0</v>
      </c>
    </row>
    <row r="6" spans="1:13" x14ac:dyDescent="0.2">
      <c r="A6" s="10" t="s">
        <v>4</v>
      </c>
      <c r="B6" s="4">
        <v>494</v>
      </c>
      <c r="C6" s="4">
        <v>568</v>
      </c>
      <c r="D6" s="39">
        <f t="shared" si="0"/>
        <v>-0.13028169014084506</v>
      </c>
      <c r="E6" s="10">
        <v>370</v>
      </c>
      <c r="F6" s="10">
        <v>451</v>
      </c>
      <c r="G6" s="39">
        <f t="shared" si="1"/>
        <v>-0.17960088691796008</v>
      </c>
      <c r="H6" s="10">
        <v>287</v>
      </c>
      <c r="I6" s="10">
        <v>340</v>
      </c>
      <c r="J6" s="39">
        <f t="shared" si="2"/>
        <v>-0.15588235294117647</v>
      </c>
      <c r="K6" s="10">
        <v>248</v>
      </c>
      <c r="L6" s="10">
        <v>292</v>
      </c>
      <c r="M6" s="39">
        <f t="shared" si="3"/>
        <v>-0.15068493150684931</v>
      </c>
    </row>
    <row r="7" spans="1:13" x14ac:dyDescent="0.2">
      <c r="A7" s="18"/>
      <c r="B7" s="19"/>
      <c r="C7" s="19"/>
      <c r="D7" s="19"/>
      <c r="E7" s="32"/>
      <c r="F7" s="19"/>
      <c r="G7" s="19"/>
      <c r="H7" s="32"/>
      <c r="I7" s="19"/>
      <c r="J7" s="19"/>
      <c r="K7" s="34"/>
      <c r="L7" s="34"/>
      <c r="M7" s="17"/>
    </row>
    <row r="8" spans="1:13" x14ac:dyDescent="0.2">
      <c r="A8" s="20" t="s">
        <v>5</v>
      </c>
      <c r="B8" s="21">
        <f>SUM(B5:B6)</f>
        <v>545</v>
      </c>
      <c r="C8" s="21">
        <f>SUM(C5:C6)</f>
        <v>628</v>
      </c>
      <c r="D8" s="39">
        <f t="shared" si="0"/>
        <v>-0.1321656050955414</v>
      </c>
      <c r="E8" s="21">
        <f t="shared" ref="E8:F8" si="4">SUM(E5:E6)</f>
        <v>393</v>
      </c>
      <c r="F8" s="21">
        <f t="shared" si="4"/>
        <v>475</v>
      </c>
      <c r="G8" s="39">
        <f t="shared" ref="G8" si="5">IF(F8&gt;0,(E8-F8)/F8,"--")</f>
        <v>-0.17263157894736841</v>
      </c>
      <c r="H8" s="21">
        <f t="shared" ref="H8:I8" si="6">SUM(H5:H6)</f>
        <v>304</v>
      </c>
      <c r="I8" s="21">
        <f t="shared" si="6"/>
        <v>356</v>
      </c>
      <c r="J8" s="39">
        <f t="shared" ref="J8" si="7">IF(I8&gt;0,(H8-I8)/I8,"--")</f>
        <v>-0.14606741573033707</v>
      </c>
      <c r="K8" s="10">
        <f>IF(ISNUMBER(K5),SUM(K5:K6),K6)</f>
        <v>261</v>
      </c>
      <c r="L8" s="10">
        <f>IF(ISNUMBER(L5),SUM(L5:L6),L6)</f>
        <v>305</v>
      </c>
      <c r="M8" s="39">
        <f t="shared" si="3"/>
        <v>-0.14426229508196722</v>
      </c>
    </row>
    <row r="9" spans="1:13" x14ac:dyDescent="0.2">
      <c r="A9" s="22"/>
      <c r="B9" s="23"/>
      <c r="C9" s="23"/>
      <c r="D9" s="24"/>
      <c r="E9" s="23"/>
      <c r="F9" s="23"/>
      <c r="G9" s="24"/>
      <c r="H9" s="23"/>
      <c r="I9" s="23"/>
      <c r="J9" s="24"/>
      <c r="K9" s="23"/>
      <c r="L9" s="23"/>
      <c r="M9" s="24"/>
    </row>
    <row r="10" spans="1:13" x14ac:dyDescent="0.2">
      <c r="A10" s="112" t="s">
        <v>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2">
      <c r="A11" s="8"/>
      <c r="B11" s="9" t="s">
        <v>45</v>
      </c>
      <c r="C11" s="9" t="s">
        <v>44</v>
      </c>
      <c r="D11" s="9"/>
      <c r="E11" s="9" t="s">
        <v>45</v>
      </c>
      <c r="F11" s="9" t="s">
        <v>44</v>
      </c>
      <c r="G11" s="9"/>
      <c r="H11" s="9" t="s">
        <v>45</v>
      </c>
      <c r="I11" s="9" t="s">
        <v>44</v>
      </c>
      <c r="J11" s="10"/>
      <c r="K11" s="9" t="s">
        <v>45</v>
      </c>
      <c r="L11" s="9" t="s">
        <v>44</v>
      </c>
      <c r="M11" s="9"/>
    </row>
    <row r="12" spans="1:13" x14ac:dyDescent="0.2">
      <c r="A12" s="25"/>
      <c r="B12" s="12" t="s">
        <v>18</v>
      </c>
      <c r="C12" s="12" t="s">
        <v>18</v>
      </c>
      <c r="D12" s="8" t="s">
        <v>2</v>
      </c>
      <c r="E12" s="12" t="s">
        <v>0</v>
      </c>
      <c r="F12" s="12" t="s">
        <v>0</v>
      </c>
      <c r="G12" s="8" t="s">
        <v>2</v>
      </c>
      <c r="H12" s="12" t="s">
        <v>1</v>
      </c>
      <c r="I12" s="12" t="s">
        <v>1</v>
      </c>
      <c r="J12" s="8" t="s">
        <v>2</v>
      </c>
      <c r="K12" s="10" t="s">
        <v>17</v>
      </c>
      <c r="L12" s="10" t="s">
        <v>17</v>
      </c>
      <c r="M12" s="13" t="s">
        <v>2</v>
      </c>
    </row>
    <row r="13" spans="1:13" x14ac:dyDescent="0.2">
      <c r="A13" s="14" t="s">
        <v>7</v>
      </c>
      <c r="B13" s="35"/>
      <c r="C13" s="35"/>
      <c r="D13" s="35"/>
      <c r="E13" s="35"/>
      <c r="F13" s="35"/>
      <c r="G13" s="35"/>
      <c r="H13" s="35"/>
      <c r="I13" s="35"/>
      <c r="J13" s="38"/>
      <c r="K13" s="16"/>
      <c r="L13" s="16"/>
      <c r="M13" s="17"/>
    </row>
    <row r="14" spans="1:13" x14ac:dyDescent="0.2">
      <c r="A14" s="2" t="s">
        <v>19</v>
      </c>
      <c r="B14" s="37">
        <v>1</v>
      </c>
      <c r="C14" s="37"/>
      <c r="D14" s="39" t="str">
        <f>IF(C14&gt;0,(B14-C14)/C14,"--")</f>
        <v>--</v>
      </c>
      <c r="E14" s="37">
        <v>0</v>
      </c>
      <c r="F14" s="37"/>
      <c r="G14" s="39" t="str">
        <f>IF(F14&gt;0,(E14-F14)/F14,"--")</f>
        <v>--</v>
      </c>
      <c r="H14" s="37">
        <v>0</v>
      </c>
      <c r="I14" s="37"/>
      <c r="J14" s="39" t="str">
        <f>IF(I14&gt;0,(H14-I14)/I14,"--")</f>
        <v>--</v>
      </c>
      <c r="K14" s="10">
        <v>0</v>
      </c>
      <c r="L14" s="10"/>
      <c r="M14" s="39" t="str">
        <f>IF(L14&gt;0,(K14-L14)/L14,"--")</f>
        <v>--</v>
      </c>
    </row>
    <row r="15" spans="1:13" x14ac:dyDescent="0.2">
      <c r="A15" s="2" t="s">
        <v>8</v>
      </c>
      <c r="B15" s="37">
        <v>5</v>
      </c>
      <c r="C15" s="37">
        <v>12</v>
      </c>
      <c r="D15" s="39">
        <f>IF(C15&gt;0,(B15-C15)/C15,"--")</f>
        <v>-0.58333333333333337</v>
      </c>
      <c r="E15" s="37">
        <v>3</v>
      </c>
      <c r="F15" s="37">
        <v>4</v>
      </c>
      <c r="G15" s="39">
        <f>IF(F15&gt;0,(E15-F15)/F15,"--")</f>
        <v>-0.25</v>
      </c>
      <c r="H15" s="37">
        <v>2</v>
      </c>
      <c r="I15" s="37">
        <v>1</v>
      </c>
      <c r="J15" s="39">
        <f>IF(I15&gt;0,(H15-I15)/I15,"--")</f>
        <v>1</v>
      </c>
      <c r="K15" s="10">
        <v>0</v>
      </c>
      <c r="L15" s="10">
        <v>0</v>
      </c>
      <c r="M15" s="39" t="str">
        <f>IF(L15&gt;0,(K15-L15)/L15,"--")</f>
        <v>--</v>
      </c>
    </row>
    <row r="16" spans="1:13" x14ac:dyDescent="0.2">
      <c r="A16" s="2" t="s">
        <v>26</v>
      </c>
      <c r="B16" s="37">
        <v>3</v>
      </c>
      <c r="C16" s="37">
        <v>4</v>
      </c>
      <c r="D16" s="39">
        <f t="shared" ref="D16:D22" si="8">IF(C16&gt;0,(B16-C16)/C16,"--")</f>
        <v>-0.25</v>
      </c>
      <c r="E16" s="37">
        <v>0</v>
      </c>
      <c r="F16" s="37">
        <v>1</v>
      </c>
      <c r="G16" s="39">
        <f t="shared" ref="G16:G22" si="9">IF(F16&gt;0,(E16-F16)/F16,"--")</f>
        <v>-1</v>
      </c>
      <c r="H16" s="37">
        <v>0</v>
      </c>
      <c r="I16" s="37">
        <v>1</v>
      </c>
      <c r="J16" s="39">
        <f t="shared" ref="J16:J22" si="10">IF(I16&gt;0,(H16-I16)/I16,"--")</f>
        <v>-1</v>
      </c>
      <c r="K16" s="10">
        <v>0</v>
      </c>
      <c r="L16" s="10">
        <v>1</v>
      </c>
      <c r="M16" s="39">
        <f t="shared" ref="M16:M22" si="11">IF(L16&gt;0,(K16-L16)/L16,"--")</f>
        <v>-1</v>
      </c>
    </row>
    <row r="17" spans="1:13" x14ac:dyDescent="0.2">
      <c r="A17" s="3" t="s">
        <v>20</v>
      </c>
      <c r="B17" s="37"/>
      <c r="C17" s="37"/>
      <c r="D17" s="39" t="str">
        <f t="shared" si="8"/>
        <v>--</v>
      </c>
      <c r="E17" s="37"/>
      <c r="F17" s="37"/>
      <c r="G17" s="39" t="str">
        <f t="shared" si="9"/>
        <v>--</v>
      </c>
      <c r="H17" s="37"/>
      <c r="I17" s="37"/>
      <c r="J17" s="39" t="str">
        <f t="shared" si="10"/>
        <v>--</v>
      </c>
      <c r="K17" s="10"/>
      <c r="L17" s="13"/>
      <c r="M17" s="39" t="str">
        <f t="shared" si="11"/>
        <v>--</v>
      </c>
    </row>
    <row r="18" spans="1:13" x14ac:dyDescent="0.2">
      <c r="A18" s="3" t="s">
        <v>21</v>
      </c>
      <c r="B18" s="37">
        <v>24</v>
      </c>
      <c r="C18" s="37">
        <v>5</v>
      </c>
      <c r="D18" s="39">
        <f t="shared" si="8"/>
        <v>3.8</v>
      </c>
      <c r="E18" s="37">
        <v>14</v>
      </c>
      <c r="F18" s="37">
        <v>1</v>
      </c>
      <c r="G18" s="39">
        <f t="shared" si="9"/>
        <v>13</v>
      </c>
      <c r="H18" s="37">
        <v>12</v>
      </c>
      <c r="I18" s="37">
        <v>1</v>
      </c>
      <c r="J18" s="39">
        <f t="shared" si="10"/>
        <v>11</v>
      </c>
      <c r="K18" s="10">
        <v>10</v>
      </c>
      <c r="L18" s="10">
        <v>1</v>
      </c>
      <c r="M18" s="39">
        <f t="shared" si="11"/>
        <v>9</v>
      </c>
    </row>
    <row r="19" spans="1:13" x14ac:dyDescent="0.2">
      <c r="A19" s="3" t="s">
        <v>22</v>
      </c>
      <c r="B19" s="37">
        <v>2</v>
      </c>
      <c r="C19" s="37">
        <v>3</v>
      </c>
      <c r="D19" s="39">
        <f t="shared" si="8"/>
        <v>-0.33333333333333331</v>
      </c>
      <c r="E19" s="37">
        <v>1</v>
      </c>
      <c r="F19" s="37">
        <v>0</v>
      </c>
      <c r="G19" s="39" t="str">
        <f t="shared" si="9"/>
        <v>--</v>
      </c>
      <c r="H19" s="37">
        <v>0</v>
      </c>
      <c r="I19" s="37">
        <v>0</v>
      </c>
      <c r="J19" s="39" t="str">
        <f t="shared" si="10"/>
        <v>--</v>
      </c>
      <c r="K19" s="10">
        <v>0</v>
      </c>
      <c r="L19" s="10">
        <v>0</v>
      </c>
      <c r="M19" s="39" t="str">
        <f t="shared" si="11"/>
        <v>--</v>
      </c>
    </row>
    <row r="20" spans="1:13" x14ac:dyDescent="0.2">
      <c r="A20" s="3" t="s">
        <v>9</v>
      </c>
      <c r="B20" s="10">
        <v>8</v>
      </c>
      <c r="C20" s="10">
        <v>13</v>
      </c>
      <c r="D20" s="39">
        <f t="shared" si="8"/>
        <v>-0.38461538461538464</v>
      </c>
      <c r="E20" s="10">
        <v>2</v>
      </c>
      <c r="F20" s="10">
        <v>6</v>
      </c>
      <c r="G20" s="39">
        <f t="shared" si="9"/>
        <v>-0.66666666666666663</v>
      </c>
      <c r="H20" s="10">
        <v>2</v>
      </c>
      <c r="I20" s="10">
        <v>5</v>
      </c>
      <c r="J20" s="39">
        <f t="shared" si="10"/>
        <v>-0.6</v>
      </c>
      <c r="K20" s="10">
        <v>2</v>
      </c>
      <c r="L20" s="10">
        <v>4</v>
      </c>
      <c r="M20" s="39">
        <f t="shared" si="11"/>
        <v>-0.5</v>
      </c>
    </row>
    <row r="21" spans="1:13" x14ac:dyDescent="0.2">
      <c r="A21" s="3" t="s">
        <v>10</v>
      </c>
      <c r="B21" s="37">
        <v>7</v>
      </c>
      <c r="C21" s="37">
        <v>6</v>
      </c>
      <c r="D21" s="39">
        <f t="shared" si="8"/>
        <v>0.16666666666666666</v>
      </c>
      <c r="E21" s="37">
        <v>2</v>
      </c>
      <c r="F21" s="37">
        <v>3</v>
      </c>
      <c r="G21" s="39">
        <f t="shared" si="9"/>
        <v>-0.33333333333333331</v>
      </c>
      <c r="H21" s="37">
        <v>0</v>
      </c>
      <c r="I21" s="37">
        <v>2</v>
      </c>
      <c r="J21" s="39">
        <f t="shared" si="10"/>
        <v>-1</v>
      </c>
      <c r="K21" s="10">
        <v>0</v>
      </c>
      <c r="L21" s="10">
        <v>1</v>
      </c>
      <c r="M21" s="39">
        <f t="shared" si="11"/>
        <v>-1</v>
      </c>
    </row>
    <row r="22" spans="1:13" x14ac:dyDescent="0.2">
      <c r="A22" s="3" t="s">
        <v>24</v>
      </c>
      <c r="B22" s="37">
        <v>1</v>
      </c>
      <c r="C22" s="37">
        <v>17</v>
      </c>
      <c r="D22" s="39">
        <f t="shared" si="8"/>
        <v>-0.94117647058823528</v>
      </c>
      <c r="E22" s="37">
        <v>1</v>
      </c>
      <c r="F22" s="37">
        <v>9</v>
      </c>
      <c r="G22" s="39">
        <f t="shared" si="9"/>
        <v>-0.88888888888888884</v>
      </c>
      <c r="H22" s="37">
        <v>1</v>
      </c>
      <c r="I22" s="37">
        <v>6</v>
      </c>
      <c r="J22" s="39">
        <f t="shared" si="10"/>
        <v>-0.83333333333333337</v>
      </c>
      <c r="K22" s="10">
        <v>1</v>
      </c>
      <c r="L22" s="10">
        <v>6</v>
      </c>
      <c r="M22" s="39">
        <f t="shared" si="11"/>
        <v>-0.83333333333333337</v>
      </c>
    </row>
    <row r="23" spans="1:13" x14ac:dyDescent="0.2">
      <c r="A23" s="26" t="s">
        <v>13</v>
      </c>
      <c r="B23" s="36"/>
      <c r="C23" s="36"/>
      <c r="D23" s="36"/>
      <c r="E23" s="36"/>
      <c r="F23" s="36"/>
      <c r="G23" s="36"/>
      <c r="H23" s="36"/>
      <c r="I23" s="36"/>
      <c r="J23" s="33"/>
      <c r="K23" s="16"/>
      <c r="L23" s="16"/>
      <c r="M23" s="17"/>
    </row>
    <row r="24" spans="1:13" x14ac:dyDescent="0.2">
      <c r="A24" s="13" t="s">
        <v>12</v>
      </c>
      <c r="B24" s="31">
        <v>28</v>
      </c>
      <c r="C24" s="31">
        <v>38</v>
      </c>
      <c r="D24" s="39">
        <f t="shared" ref="D24:D25" si="12">IF(C24&gt;0,(B24-C24)/C24,"--")</f>
        <v>-0.26315789473684209</v>
      </c>
      <c r="E24" s="10">
        <v>13</v>
      </c>
      <c r="F24" s="10">
        <v>12</v>
      </c>
      <c r="G24" s="39">
        <f t="shared" ref="G24:G25" si="13">IF(F24&gt;0,(E24-F24)/F24,"--")</f>
        <v>8.3333333333333329E-2</v>
      </c>
      <c r="H24" s="10">
        <v>8</v>
      </c>
      <c r="I24" s="10">
        <v>8</v>
      </c>
      <c r="J24" s="39">
        <f t="shared" ref="J24:J25" si="14">IF(I24&gt;0,(H24-I24)/I24,"--")</f>
        <v>0</v>
      </c>
      <c r="K24" s="10">
        <v>5</v>
      </c>
      <c r="L24" s="10">
        <v>5</v>
      </c>
      <c r="M24" s="39">
        <f t="shared" ref="M24:M25" si="15">IF(L24&gt;0,(K24-L24)/L24,"--")</f>
        <v>0</v>
      </c>
    </row>
    <row r="25" spans="1:13" x14ac:dyDescent="0.2">
      <c r="A25" s="13" t="s">
        <v>11</v>
      </c>
      <c r="B25" s="31">
        <v>23</v>
      </c>
      <c r="C25" s="31">
        <v>22</v>
      </c>
      <c r="D25" s="39">
        <f t="shared" si="12"/>
        <v>4.5454545454545456E-2</v>
      </c>
      <c r="E25" s="10">
        <v>10</v>
      </c>
      <c r="F25" s="10">
        <v>12</v>
      </c>
      <c r="G25" s="39">
        <f t="shared" si="13"/>
        <v>-0.16666666666666666</v>
      </c>
      <c r="H25" s="10">
        <v>9</v>
      </c>
      <c r="I25" s="10">
        <v>8</v>
      </c>
      <c r="J25" s="39">
        <f t="shared" si="14"/>
        <v>0.125</v>
      </c>
      <c r="K25" s="10">
        <v>8</v>
      </c>
      <c r="L25" s="10">
        <v>8</v>
      </c>
      <c r="M25" s="39">
        <f t="shared" si="15"/>
        <v>0</v>
      </c>
    </row>
    <row r="26" spans="1:13" x14ac:dyDescent="0.2">
      <c r="A26" s="14" t="s">
        <v>23</v>
      </c>
      <c r="B26" s="36"/>
      <c r="C26" s="36"/>
      <c r="D26" s="36"/>
      <c r="E26" s="36"/>
      <c r="F26" s="36"/>
      <c r="G26" s="36"/>
      <c r="H26" s="36"/>
      <c r="I26" s="36"/>
      <c r="J26" s="33"/>
      <c r="K26" s="16"/>
      <c r="L26" s="16"/>
      <c r="M26" s="17"/>
    </row>
    <row r="27" spans="1:13" x14ac:dyDescent="0.2">
      <c r="A27" s="13" t="s">
        <v>14</v>
      </c>
      <c r="B27" s="31">
        <v>35</v>
      </c>
      <c r="C27" s="31">
        <v>38</v>
      </c>
      <c r="D27" s="39">
        <f t="shared" ref="D27:D29" si="16">IF(C27&gt;0,(B27-C27)/C27,"--")</f>
        <v>-7.8947368421052627E-2</v>
      </c>
      <c r="E27" s="31">
        <v>17</v>
      </c>
      <c r="F27" s="31">
        <v>19</v>
      </c>
      <c r="G27" s="39">
        <f t="shared" ref="G27:G29" si="17">IF(F27&gt;0,(E27-F27)/F27,"--")</f>
        <v>-0.10526315789473684</v>
      </c>
      <c r="H27" s="10">
        <v>15</v>
      </c>
      <c r="I27" s="10">
        <v>14</v>
      </c>
      <c r="J27" s="39">
        <f t="shared" ref="J27:J29" si="18">IF(I27&gt;0,(H27-I27)/I27,"--")</f>
        <v>7.1428571428571425E-2</v>
      </c>
      <c r="K27" s="10">
        <v>11</v>
      </c>
      <c r="L27" s="10">
        <v>12</v>
      </c>
      <c r="M27" s="39">
        <f t="shared" ref="M27:M29" si="19">IF(L27&gt;0,(K27-L27)/L27,"--")</f>
        <v>-8.3333333333333329E-2</v>
      </c>
    </row>
    <row r="28" spans="1:13" x14ac:dyDescent="0.2">
      <c r="A28" s="13" t="s">
        <v>15</v>
      </c>
      <c r="B28" s="10">
        <v>9</v>
      </c>
      <c r="C28" s="10">
        <v>16</v>
      </c>
      <c r="D28" s="39">
        <f t="shared" si="16"/>
        <v>-0.4375</v>
      </c>
      <c r="E28" s="10">
        <v>4</v>
      </c>
      <c r="F28" s="10">
        <v>2</v>
      </c>
      <c r="G28" s="39">
        <f t="shared" si="17"/>
        <v>1</v>
      </c>
      <c r="H28" s="10">
        <v>2</v>
      </c>
      <c r="I28" s="10">
        <v>0</v>
      </c>
      <c r="J28" s="39" t="str">
        <f t="shared" si="18"/>
        <v>--</v>
      </c>
      <c r="K28" s="10">
        <v>2</v>
      </c>
      <c r="L28" s="10">
        <v>0</v>
      </c>
      <c r="M28" s="39" t="str">
        <f t="shared" si="19"/>
        <v>--</v>
      </c>
    </row>
    <row r="29" spans="1:13" x14ac:dyDescent="0.2">
      <c r="A29" s="13" t="s">
        <v>10</v>
      </c>
      <c r="B29" s="10">
        <v>7</v>
      </c>
      <c r="C29" s="10">
        <v>6</v>
      </c>
      <c r="D29" s="39">
        <f t="shared" si="16"/>
        <v>0.16666666666666666</v>
      </c>
      <c r="E29" s="10">
        <v>2</v>
      </c>
      <c r="F29" s="10">
        <v>3</v>
      </c>
      <c r="G29" s="39">
        <f t="shared" si="17"/>
        <v>-0.33333333333333331</v>
      </c>
      <c r="H29" s="10">
        <v>0</v>
      </c>
      <c r="I29" s="10">
        <v>2</v>
      </c>
      <c r="J29" s="39">
        <f t="shared" si="18"/>
        <v>-1</v>
      </c>
      <c r="K29" s="10">
        <v>0</v>
      </c>
      <c r="L29" s="10">
        <v>1</v>
      </c>
      <c r="M29" s="39">
        <f t="shared" si="19"/>
        <v>-1</v>
      </c>
    </row>
    <row r="30" spans="1:1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">
      <c r="A31" s="112" t="s">
        <v>25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13" x14ac:dyDescent="0.2">
      <c r="A32" s="8"/>
      <c r="B32" s="9" t="s">
        <v>45</v>
      </c>
      <c r="C32" s="9" t="s">
        <v>44</v>
      </c>
      <c r="D32" s="9"/>
      <c r="E32" s="9" t="s">
        <v>45</v>
      </c>
      <c r="F32" s="9" t="s">
        <v>44</v>
      </c>
      <c r="G32" s="9"/>
      <c r="H32" s="9" t="s">
        <v>45</v>
      </c>
      <c r="I32" s="9" t="s">
        <v>44</v>
      </c>
      <c r="J32" s="10"/>
      <c r="K32" s="9" t="s">
        <v>45</v>
      </c>
      <c r="L32" s="9" t="s">
        <v>44</v>
      </c>
      <c r="M32" s="9"/>
    </row>
    <row r="33" spans="1:13" x14ac:dyDescent="0.2">
      <c r="A33" s="25"/>
      <c r="B33" s="12" t="s">
        <v>18</v>
      </c>
      <c r="C33" s="12" t="s">
        <v>18</v>
      </c>
      <c r="D33" s="8" t="s">
        <v>2</v>
      </c>
      <c r="E33" s="12" t="s">
        <v>0</v>
      </c>
      <c r="F33" s="12" t="s">
        <v>0</v>
      </c>
      <c r="G33" s="8" t="s">
        <v>2</v>
      </c>
      <c r="H33" s="12" t="s">
        <v>1</v>
      </c>
      <c r="I33" s="12" t="s">
        <v>1</v>
      </c>
      <c r="J33" s="8" t="s">
        <v>2</v>
      </c>
      <c r="K33" s="10" t="s">
        <v>17</v>
      </c>
      <c r="L33" s="10" t="s">
        <v>17</v>
      </c>
      <c r="M33" s="13" t="s">
        <v>2</v>
      </c>
    </row>
    <row r="34" spans="1:13" x14ac:dyDescent="0.2">
      <c r="A34" s="14" t="s">
        <v>7</v>
      </c>
      <c r="B34" s="35"/>
      <c r="C34" s="35"/>
      <c r="D34" s="35"/>
      <c r="E34" s="35"/>
      <c r="F34" s="35"/>
      <c r="G34" s="35"/>
      <c r="H34" s="35"/>
      <c r="I34" s="35"/>
      <c r="J34" s="38"/>
      <c r="K34" s="16"/>
      <c r="L34" s="16"/>
      <c r="M34" s="17"/>
    </row>
    <row r="35" spans="1:13" x14ac:dyDescent="0.2">
      <c r="A35" s="2" t="s">
        <v>19</v>
      </c>
      <c r="B35" s="37">
        <v>6</v>
      </c>
      <c r="C35" s="37">
        <v>3</v>
      </c>
      <c r="D35" s="39">
        <f>IF(C35&gt;0,(B35-C35)/C35,"--")</f>
        <v>1</v>
      </c>
      <c r="E35" s="37">
        <v>5</v>
      </c>
      <c r="F35" s="37">
        <v>3</v>
      </c>
      <c r="G35" s="39">
        <f>IF(F35&gt;0,(E35-F35)/F35,"--")</f>
        <v>0.66666666666666663</v>
      </c>
      <c r="H35" s="37">
        <v>3</v>
      </c>
      <c r="I35" s="37">
        <v>3</v>
      </c>
      <c r="J35" s="39">
        <f>IF(I35&gt;0,(H35-I35)/I35,"--")</f>
        <v>0</v>
      </c>
      <c r="K35" s="10">
        <v>2</v>
      </c>
      <c r="L35" s="10">
        <v>3</v>
      </c>
      <c r="M35" s="39">
        <f>IF(L35&gt;0,(K35-L35)/L35,"--")</f>
        <v>-0.33333333333333331</v>
      </c>
    </row>
    <row r="36" spans="1:13" x14ac:dyDescent="0.2">
      <c r="A36" s="2" t="s">
        <v>8</v>
      </c>
      <c r="B36" s="37">
        <v>73</v>
      </c>
      <c r="C36" s="37">
        <v>81</v>
      </c>
      <c r="D36" s="39">
        <f>IF(C36&gt;0,(B36-C36)/C36,"--")</f>
        <v>-9.8765432098765427E-2</v>
      </c>
      <c r="E36" s="37">
        <v>56</v>
      </c>
      <c r="F36" s="37">
        <v>68</v>
      </c>
      <c r="G36" s="39">
        <f>IF(F36&gt;0,(E36-F36)/F36,"--")</f>
        <v>-0.17647058823529413</v>
      </c>
      <c r="H36" s="37">
        <v>40</v>
      </c>
      <c r="I36" s="37">
        <v>45</v>
      </c>
      <c r="J36" s="39">
        <f>IF(I36&gt;0,(H36-I36)/I36,"--")</f>
        <v>-0.1111111111111111</v>
      </c>
      <c r="K36" s="10">
        <v>35</v>
      </c>
      <c r="L36" s="10">
        <v>39</v>
      </c>
      <c r="M36" s="39">
        <f>IF(L36&gt;0,(K36-L36)/L36,"--")</f>
        <v>-0.10256410256410256</v>
      </c>
    </row>
    <row r="37" spans="1:13" x14ac:dyDescent="0.2">
      <c r="A37" s="2" t="s">
        <v>26</v>
      </c>
      <c r="B37" s="37">
        <v>43</v>
      </c>
      <c r="C37" s="37">
        <v>49</v>
      </c>
      <c r="D37" s="39">
        <f t="shared" ref="D37:D43" si="20">IF(C37&gt;0,(B37-C37)/C37,"--")</f>
        <v>-0.12244897959183673</v>
      </c>
      <c r="E37" s="37">
        <v>27</v>
      </c>
      <c r="F37" s="37">
        <v>34</v>
      </c>
      <c r="G37" s="39">
        <f t="shared" ref="G37:G43" si="21">IF(F37&gt;0,(E37-F37)/F37,"--")</f>
        <v>-0.20588235294117646</v>
      </c>
      <c r="H37" s="37">
        <v>20</v>
      </c>
      <c r="I37" s="37">
        <v>28</v>
      </c>
      <c r="J37" s="39">
        <f t="shared" ref="J37:J43" si="22">IF(I37&gt;0,(H37-I37)/I37,"--")</f>
        <v>-0.2857142857142857</v>
      </c>
      <c r="K37" s="10">
        <v>18</v>
      </c>
      <c r="L37" s="10">
        <v>21</v>
      </c>
      <c r="M37" s="39">
        <f t="shared" ref="M37:M50" si="23">IF(L37&gt;0,(K37-L37)/L37,"--")</f>
        <v>-0.14285714285714285</v>
      </c>
    </row>
    <row r="38" spans="1:13" x14ac:dyDescent="0.2">
      <c r="A38" s="3" t="s">
        <v>20</v>
      </c>
      <c r="B38" s="37">
        <v>6</v>
      </c>
      <c r="C38" s="37">
        <v>5</v>
      </c>
      <c r="D38" s="39">
        <f t="shared" si="20"/>
        <v>0.2</v>
      </c>
      <c r="E38" s="37">
        <v>5</v>
      </c>
      <c r="F38" s="37">
        <v>3</v>
      </c>
      <c r="G38" s="39">
        <f t="shared" si="21"/>
        <v>0.66666666666666663</v>
      </c>
      <c r="H38" s="37">
        <v>5</v>
      </c>
      <c r="I38" s="37">
        <v>3</v>
      </c>
      <c r="J38" s="39">
        <f t="shared" si="22"/>
        <v>0.66666666666666663</v>
      </c>
      <c r="K38" s="13">
        <v>5</v>
      </c>
      <c r="L38" s="13">
        <v>3</v>
      </c>
      <c r="M38" s="39">
        <f t="shared" si="23"/>
        <v>0.66666666666666663</v>
      </c>
    </row>
    <row r="39" spans="1:13" x14ac:dyDescent="0.2">
      <c r="A39" s="3" t="s">
        <v>21</v>
      </c>
      <c r="B39" s="37">
        <v>225</v>
      </c>
      <c r="C39" s="37">
        <v>272</v>
      </c>
      <c r="D39" s="39">
        <f t="shared" si="20"/>
        <v>-0.17279411764705882</v>
      </c>
      <c r="E39" s="37">
        <v>177</v>
      </c>
      <c r="F39" s="37">
        <v>216</v>
      </c>
      <c r="G39" s="39">
        <f t="shared" si="21"/>
        <v>-0.18055555555555555</v>
      </c>
      <c r="H39" s="37">
        <v>140</v>
      </c>
      <c r="I39" s="37">
        <v>171</v>
      </c>
      <c r="J39" s="39">
        <f t="shared" si="22"/>
        <v>-0.18128654970760233</v>
      </c>
      <c r="K39" s="10">
        <v>123</v>
      </c>
      <c r="L39" s="10">
        <v>150</v>
      </c>
      <c r="M39" s="39">
        <f t="shared" si="23"/>
        <v>-0.18</v>
      </c>
    </row>
    <row r="40" spans="1:13" x14ac:dyDescent="0.2">
      <c r="A40" s="3" t="s">
        <v>22</v>
      </c>
      <c r="B40" s="37">
        <v>30</v>
      </c>
      <c r="C40" s="37">
        <v>49</v>
      </c>
      <c r="D40" s="39">
        <f t="shared" si="20"/>
        <v>-0.38775510204081631</v>
      </c>
      <c r="E40" s="37">
        <v>22</v>
      </c>
      <c r="F40" s="37">
        <v>38</v>
      </c>
      <c r="G40" s="39">
        <f t="shared" si="21"/>
        <v>-0.42105263157894735</v>
      </c>
      <c r="H40" s="37">
        <v>20</v>
      </c>
      <c r="I40" s="37">
        <v>25</v>
      </c>
      <c r="J40" s="39">
        <f t="shared" si="22"/>
        <v>-0.2</v>
      </c>
      <c r="K40" s="10">
        <v>16</v>
      </c>
      <c r="L40" s="10">
        <v>23</v>
      </c>
      <c r="M40" s="39">
        <f t="shared" si="23"/>
        <v>-0.30434782608695654</v>
      </c>
    </row>
    <row r="41" spans="1:13" x14ac:dyDescent="0.2">
      <c r="A41" s="3" t="s">
        <v>9</v>
      </c>
      <c r="B41" s="10">
        <v>42</v>
      </c>
      <c r="C41" s="10">
        <v>55</v>
      </c>
      <c r="D41" s="39">
        <f t="shared" si="20"/>
        <v>-0.23636363636363636</v>
      </c>
      <c r="E41" s="10">
        <v>35</v>
      </c>
      <c r="F41" s="10">
        <v>49</v>
      </c>
      <c r="G41" s="39">
        <f t="shared" si="21"/>
        <v>-0.2857142857142857</v>
      </c>
      <c r="H41" s="10">
        <v>29</v>
      </c>
      <c r="I41" s="10">
        <v>38</v>
      </c>
      <c r="J41" s="39">
        <f t="shared" si="22"/>
        <v>-0.23684210526315788</v>
      </c>
      <c r="K41" s="10">
        <v>22</v>
      </c>
      <c r="L41" s="10">
        <v>32</v>
      </c>
      <c r="M41" s="39">
        <f t="shared" si="23"/>
        <v>-0.3125</v>
      </c>
    </row>
    <row r="42" spans="1:13" x14ac:dyDescent="0.2">
      <c r="A42" s="3" t="s">
        <v>10</v>
      </c>
      <c r="B42" s="37">
        <v>65</v>
      </c>
      <c r="C42" s="37">
        <v>40</v>
      </c>
      <c r="D42" s="39">
        <f t="shared" si="20"/>
        <v>0.625</v>
      </c>
      <c r="E42" s="10">
        <v>42</v>
      </c>
      <c r="F42" s="10">
        <v>30</v>
      </c>
      <c r="G42" s="39">
        <f t="shared" si="21"/>
        <v>0.4</v>
      </c>
      <c r="H42" s="10">
        <v>29</v>
      </c>
      <c r="I42" s="10">
        <v>21</v>
      </c>
      <c r="J42" s="39">
        <f t="shared" si="22"/>
        <v>0.38095238095238093</v>
      </c>
      <c r="K42" s="10">
        <v>27</v>
      </c>
      <c r="L42" s="10">
        <v>16</v>
      </c>
      <c r="M42" s="39">
        <f t="shared" si="23"/>
        <v>0.6875</v>
      </c>
    </row>
    <row r="43" spans="1:13" x14ac:dyDescent="0.2">
      <c r="A43" s="3" t="s">
        <v>24</v>
      </c>
      <c r="B43" s="37">
        <v>4</v>
      </c>
      <c r="C43" s="37">
        <v>14</v>
      </c>
      <c r="D43" s="39">
        <f t="shared" si="20"/>
        <v>-0.7142857142857143</v>
      </c>
      <c r="E43" s="10">
        <v>1</v>
      </c>
      <c r="F43" s="10">
        <v>10</v>
      </c>
      <c r="G43" s="39">
        <f t="shared" si="21"/>
        <v>-0.9</v>
      </c>
      <c r="H43" s="10">
        <v>1</v>
      </c>
      <c r="I43" s="10">
        <v>6</v>
      </c>
      <c r="J43" s="39">
        <f t="shared" si="22"/>
        <v>-0.83333333333333337</v>
      </c>
      <c r="K43" s="10">
        <v>0</v>
      </c>
      <c r="L43" s="10">
        <v>5</v>
      </c>
      <c r="M43" s="39">
        <f t="shared" si="23"/>
        <v>-1</v>
      </c>
    </row>
    <row r="44" spans="1:13" x14ac:dyDescent="0.2">
      <c r="A44" s="26" t="s">
        <v>13</v>
      </c>
      <c r="B44" s="36"/>
      <c r="C44" s="36"/>
      <c r="D44" s="36"/>
      <c r="E44" s="36"/>
      <c r="F44" s="36"/>
      <c r="G44" s="36"/>
      <c r="H44" s="36"/>
      <c r="I44" s="36"/>
      <c r="J44" s="33"/>
      <c r="K44" s="16"/>
      <c r="L44" s="16"/>
      <c r="M44" s="17"/>
    </row>
    <row r="45" spans="1:13" x14ac:dyDescent="0.2">
      <c r="A45" s="13" t="s">
        <v>12</v>
      </c>
      <c r="B45" s="37">
        <v>221</v>
      </c>
      <c r="C45" s="37">
        <v>296</v>
      </c>
      <c r="D45" s="39">
        <f t="shared" ref="D45:D46" si="24">IF(C45&gt;0,(B45-C45)/C45,"--")</f>
        <v>-0.2533783783783784</v>
      </c>
      <c r="E45" s="10">
        <v>174</v>
      </c>
      <c r="F45" s="10">
        <v>233</v>
      </c>
      <c r="G45" s="39">
        <f t="shared" ref="G45:G46" si="25">IF(F45&gt;0,(E45-F45)/F45,"--")</f>
        <v>-0.25321888412017168</v>
      </c>
      <c r="H45" s="10">
        <v>131</v>
      </c>
      <c r="I45" s="10">
        <v>179</v>
      </c>
      <c r="J45" s="39">
        <f t="shared" ref="J45:J46" si="26">IF(I45&gt;0,(H45-I45)/I45,"--")</f>
        <v>-0.26815642458100558</v>
      </c>
      <c r="K45" s="10">
        <v>111</v>
      </c>
      <c r="L45" s="10">
        <v>155</v>
      </c>
      <c r="M45" s="39">
        <f t="shared" si="23"/>
        <v>-0.28387096774193549</v>
      </c>
    </row>
    <row r="46" spans="1:13" x14ac:dyDescent="0.2">
      <c r="A46" s="13" t="s">
        <v>11</v>
      </c>
      <c r="B46" s="37">
        <v>273</v>
      </c>
      <c r="C46" s="37">
        <v>272</v>
      </c>
      <c r="D46" s="39">
        <f t="shared" si="24"/>
        <v>3.6764705882352941E-3</v>
      </c>
      <c r="E46" s="10">
        <v>196</v>
      </c>
      <c r="F46" s="10">
        <v>218</v>
      </c>
      <c r="G46" s="39">
        <f t="shared" si="25"/>
        <v>-0.10091743119266056</v>
      </c>
      <c r="H46" s="10">
        <v>156</v>
      </c>
      <c r="I46" s="10">
        <v>161</v>
      </c>
      <c r="J46" s="39">
        <f t="shared" si="26"/>
        <v>-3.1055900621118012E-2</v>
      </c>
      <c r="K46" s="10">
        <v>137</v>
      </c>
      <c r="L46" s="10">
        <v>137</v>
      </c>
      <c r="M46" s="39">
        <f t="shared" si="23"/>
        <v>0</v>
      </c>
    </row>
    <row r="47" spans="1:13" x14ac:dyDescent="0.2">
      <c r="A47" s="28" t="s">
        <v>23</v>
      </c>
      <c r="B47" s="36"/>
      <c r="C47" s="36"/>
      <c r="D47" s="36"/>
      <c r="E47" s="36"/>
      <c r="F47" s="36"/>
      <c r="G47" s="36"/>
      <c r="H47" s="36"/>
      <c r="I47" s="36"/>
      <c r="J47" s="33"/>
      <c r="K47" s="16"/>
      <c r="L47" s="16"/>
      <c r="M47" s="17"/>
    </row>
    <row r="48" spans="1:13" x14ac:dyDescent="0.2">
      <c r="A48" s="13" t="s">
        <v>14</v>
      </c>
      <c r="B48" s="31">
        <v>398</v>
      </c>
      <c r="C48" s="31">
        <v>469</v>
      </c>
      <c r="D48" s="39">
        <f t="shared" ref="D48:D50" si="27">IF(C48&gt;0,(B48-C48)/C48,"--")</f>
        <v>-0.1513859275053305</v>
      </c>
      <c r="E48" s="10">
        <v>310</v>
      </c>
      <c r="F48" s="10">
        <v>390</v>
      </c>
      <c r="G48" s="39">
        <f t="shared" ref="G48:G50" si="28">IF(F48&gt;0,(E48-F48)/F48,"--")</f>
        <v>-0.20512820512820512</v>
      </c>
      <c r="H48" s="10">
        <v>247</v>
      </c>
      <c r="I48" s="10">
        <v>299</v>
      </c>
      <c r="J48" s="39">
        <f t="shared" ref="J48:J50" si="29">IF(I48&gt;0,(H48-I48)/I48,"--")</f>
        <v>-0.17391304347826086</v>
      </c>
      <c r="K48" s="10">
        <v>215</v>
      </c>
      <c r="L48" s="10">
        <v>264</v>
      </c>
      <c r="M48" s="39">
        <f t="shared" si="23"/>
        <v>-0.18560606060606061</v>
      </c>
    </row>
    <row r="49" spans="1:13" x14ac:dyDescent="0.2">
      <c r="A49" s="13" t="s">
        <v>15</v>
      </c>
      <c r="B49" s="10">
        <v>31</v>
      </c>
      <c r="C49" s="10">
        <v>59</v>
      </c>
      <c r="D49" s="39">
        <f t="shared" si="27"/>
        <v>-0.47457627118644069</v>
      </c>
      <c r="E49" s="10">
        <v>18</v>
      </c>
      <c r="F49" s="10">
        <v>31</v>
      </c>
      <c r="G49" s="39">
        <f t="shared" si="28"/>
        <v>-0.41935483870967744</v>
      </c>
      <c r="H49" s="10">
        <v>11</v>
      </c>
      <c r="I49" s="10">
        <v>20</v>
      </c>
      <c r="J49" s="39">
        <f t="shared" si="29"/>
        <v>-0.45</v>
      </c>
      <c r="K49" s="10">
        <v>6</v>
      </c>
      <c r="L49" s="10">
        <v>12</v>
      </c>
      <c r="M49" s="39">
        <f t="shared" si="23"/>
        <v>-0.5</v>
      </c>
    </row>
    <row r="50" spans="1:13" x14ac:dyDescent="0.2">
      <c r="A50" s="13" t="s">
        <v>10</v>
      </c>
      <c r="B50" s="10">
        <v>65</v>
      </c>
      <c r="C50" s="10">
        <v>40</v>
      </c>
      <c r="D50" s="39">
        <f t="shared" si="27"/>
        <v>0.625</v>
      </c>
      <c r="E50" s="10">
        <v>42</v>
      </c>
      <c r="F50" s="10">
        <v>30</v>
      </c>
      <c r="G50" s="39">
        <f t="shared" si="28"/>
        <v>0.4</v>
      </c>
      <c r="H50" s="10">
        <v>29</v>
      </c>
      <c r="I50" s="10">
        <v>21</v>
      </c>
      <c r="J50" s="39">
        <f t="shared" si="29"/>
        <v>0.38095238095238093</v>
      </c>
      <c r="K50" s="10">
        <v>27</v>
      </c>
      <c r="L50" s="10">
        <v>16</v>
      </c>
      <c r="M50" s="39">
        <f t="shared" si="23"/>
        <v>0.6875</v>
      </c>
    </row>
    <row r="51" spans="1:13" s="1" customFormat="1" ht="17.2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5"/>
      <c r="L51" s="5"/>
      <c r="M51" s="5"/>
    </row>
    <row r="52" spans="1:13" s="1" customFormat="1" x14ac:dyDescent="0.2">
      <c r="A52" s="41" t="s">
        <v>27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3" s="1" customFormat="1" x14ac:dyDescent="0.2">
      <c r="A53" s="43"/>
      <c r="B53" s="9" t="s">
        <v>45</v>
      </c>
      <c r="C53" s="9" t="s">
        <v>44</v>
      </c>
      <c r="D53" s="45"/>
      <c r="E53" s="9" t="s">
        <v>45</v>
      </c>
      <c r="F53" s="9" t="s">
        <v>44</v>
      </c>
      <c r="G53" s="46"/>
      <c r="H53" s="9" t="s">
        <v>45</v>
      </c>
      <c r="I53" s="9" t="s">
        <v>44</v>
      </c>
      <c r="J53" s="46"/>
      <c r="K53" s="9" t="s">
        <v>45</v>
      </c>
      <c r="L53" s="9" t="s">
        <v>44</v>
      </c>
      <c r="M53" s="46"/>
    </row>
    <row r="54" spans="1:13" s="5" customFormat="1" ht="38.25" x14ac:dyDescent="0.2">
      <c r="A54" s="47"/>
      <c r="B54" s="48" t="s">
        <v>28</v>
      </c>
      <c r="C54" s="48" t="s">
        <v>28</v>
      </c>
      <c r="D54" s="43" t="s">
        <v>2</v>
      </c>
      <c r="E54" s="48" t="s">
        <v>29</v>
      </c>
      <c r="F54" s="48" t="s">
        <v>29</v>
      </c>
      <c r="G54" s="43" t="s">
        <v>2</v>
      </c>
      <c r="H54" s="48" t="s">
        <v>30</v>
      </c>
      <c r="I54" s="48" t="s">
        <v>30</v>
      </c>
      <c r="J54" s="43" t="s">
        <v>2</v>
      </c>
      <c r="K54" s="49" t="s">
        <v>31</v>
      </c>
      <c r="L54" s="49" t="s">
        <v>31</v>
      </c>
      <c r="M54" s="3" t="s">
        <v>2</v>
      </c>
    </row>
    <row r="55" spans="1:13" s="5" customFormat="1" x14ac:dyDescent="0.2">
      <c r="A55" s="50" t="s">
        <v>6</v>
      </c>
      <c r="B55" s="51"/>
      <c r="C55" s="51"/>
      <c r="D55" s="51"/>
      <c r="E55" s="52"/>
      <c r="F55" s="51"/>
      <c r="G55" s="51"/>
      <c r="H55" s="52"/>
      <c r="I55" s="51"/>
      <c r="J55" s="51"/>
      <c r="K55" s="53"/>
      <c r="L55" s="53"/>
      <c r="M55" s="54"/>
    </row>
    <row r="56" spans="1:13" s="5" customFormat="1" x14ac:dyDescent="0.2">
      <c r="A56" s="3" t="s">
        <v>3</v>
      </c>
      <c r="B56" s="4">
        <v>367</v>
      </c>
      <c r="C56" s="4">
        <v>356</v>
      </c>
      <c r="D56" s="39">
        <f t="shared" ref="D56:D63" si="30">IF(C56&gt;0,(B56-C56)/C56,"--")</f>
        <v>3.0898876404494381E-2</v>
      </c>
      <c r="E56" s="4">
        <v>346</v>
      </c>
      <c r="F56" s="4">
        <v>325</v>
      </c>
      <c r="G56" s="39">
        <f t="shared" ref="G56:G63" si="31">IF(F56&gt;0,(E56-F56)/F56,"--")</f>
        <v>6.4615384615384616E-2</v>
      </c>
      <c r="H56" s="4">
        <v>367</v>
      </c>
      <c r="I56" s="4">
        <v>356</v>
      </c>
      <c r="J56" s="39">
        <f t="shared" ref="J56:J63" si="32">IF(I56&gt;0,(H56-I56)/I56,"--")</f>
        <v>3.0898876404494381E-2</v>
      </c>
      <c r="K56" s="4">
        <v>5</v>
      </c>
      <c r="L56" s="4">
        <v>12</v>
      </c>
      <c r="M56" s="39">
        <f t="shared" ref="M56:M65" si="33">IF(L56&gt;0,(K56-L56)/L56,"--")</f>
        <v>-0.58333333333333337</v>
      </c>
    </row>
    <row r="57" spans="1:13" s="5" customFormat="1" x14ac:dyDescent="0.2">
      <c r="A57" s="3" t="s">
        <v>32</v>
      </c>
      <c r="B57" s="4">
        <v>459</v>
      </c>
      <c r="C57" s="4">
        <v>412</v>
      </c>
      <c r="D57" s="39">
        <f t="shared" si="30"/>
        <v>0.11407766990291263</v>
      </c>
      <c r="E57" s="4">
        <v>404</v>
      </c>
      <c r="F57" s="4">
        <v>344</v>
      </c>
      <c r="G57" s="39">
        <f t="shared" si="31"/>
        <v>0.1744186046511628</v>
      </c>
      <c r="H57" s="4">
        <v>457</v>
      </c>
      <c r="I57" s="4">
        <v>412</v>
      </c>
      <c r="J57" s="39">
        <f t="shared" si="32"/>
        <v>0.10922330097087378</v>
      </c>
      <c r="K57" s="4">
        <v>19</v>
      </c>
      <c r="L57" s="4">
        <v>12</v>
      </c>
      <c r="M57" s="39">
        <f t="shared" si="33"/>
        <v>0.58333333333333337</v>
      </c>
    </row>
    <row r="58" spans="1:13" s="5" customFormat="1" x14ac:dyDescent="0.2">
      <c r="A58" s="3" t="s">
        <v>33</v>
      </c>
      <c r="B58" s="4">
        <v>1428</v>
      </c>
      <c r="C58" s="4">
        <v>1320</v>
      </c>
      <c r="D58" s="39">
        <f t="shared" si="30"/>
        <v>8.1818181818181818E-2</v>
      </c>
      <c r="E58" s="4">
        <v>1256</v>
      </c>
      <c r="F58" s="4">
        <v>1120</v>
      </c>
      <c r="G58" s="39">
        <f t="shared" si="31"/>
        <v>0.12142857142857143</v>
      </c>
      <c r="H58" s="4">
        <v>1422</v>
      </c>
      <c r="I58" s="4">
        <v>1314</v>
      </c>
      <c r="J58" s="39">
        <f t="shared" si="32"/>
        <v>8.2191780821917804E-2</v>
      </c>
      <c r="K58" s="4">
        <v>85</v>
      </c>
      <c r="L58" s="4">
        <v>72</v>
      </c>
      <c r="M58" s="39">
        <f t="shared" si="33"/>
        <v>0.18055555555555555</v>
      </c>
    </row>
    <row r="59" spans="1:13" s="5" customFormat="1" x14ac:dyDescent="0.2">
      <c r="A59" s="3" t="s">
        <v>34</v>
      </c>
      <c r="B59" s="4">
        <v>1385</v>
      </c>
      <c r="C59" s="4">
        <v>1415</v>
      </c>
      <c r="D59" s="39">
        <f t="shared" si="30"/>
        <v>-2.1201413427561839E-2</v>
      </c>
      <c r="E59" s="4">
        <v>1384</v>
      </c>
      <c r="F59" s="4">
        <v>1413</v>
      </c>
      <c r="G59" s="39">
        <f t="shared" si="31"/>
        <v>-2.0523708421797595E-2</v>
      </c>
      <c r="H59" s="4">
        <v>1380</v>
      </c>
      <c r="I59" s="4">
        <v>1406</v>
      </c>
      <c r="J59" s="39">
        <f t="shared" si="32"/>
        <v>-1.849217638691323E-2</v>
      </c>
      <c r="K59" s="4">
        <v>63</v>
      </c>
      <c r="L59" s="4">
        <v>46</v>
      </c>
      <c r="M59" s="39">
        <f t="shared" si="33"/>
        <v>0.36956521739130432</v>
      </c>
    </row>
    <row r="60" spans="1:13" s="5" customFormat="1" x14ac:dyDescent="0.2">
      <c r="A60" s="3" t="s">
        <v>35</v>
      </c>
      <c r="B60" s="4">
        <v>92</v>
      </c>
      <c r="C60" s="4">
        <v>78</v>
      </c>
      <c r="D60" s="39">
        <f t="shared" si="30"/>
        <v>0.17948717948717949</v>
      </c>
      <c r="E60" s="4">
        <v>81</v>
      </c>
      <c r="F60" s="4">
        <v>71</v>
      </c>
      <c r="G60" s="39">
        <f t="shared" si="31"/>
        <v>0.14084507042253522</v>
      </c>
      <c r="H60" s="4">
        <v>90</v>
      </c>
      <c r="I60" s="4">
        <v>77</v>
      </c>
      <c r="J60" s="39">
        <f t="shared" si="32"/>
        <v>0.16883116883116883</v>
      </c>
      <c r="K60" s="4">
        <v>7</v>
      </c>
      <c r="L60" s="4">
        <v>3</v>
      </c>
      <c r="M60" s="39">
        <f t="shared" si="33"/>
        <v>1.3333333333333333</v>
      </c>
    </row>
    <row r="61" spans="1:13" s="5" customFormat="1" x14ac:dyDescent="0.2">
      <c r="A61" s="3" t="s">
        <v>36</v>
      </c>
      <c r="B61" s="4">
        <v>45</v>
      </c>
      <c r="C61" s="4">
        <v>57</v>
      </c>
      <c r="D61" s="39">
        <f t="shared" si="30"/>
        <v>-0.21052631578947367</v>
      </c>
      <c r="E61" s="4">
        <v>21</v>
      </c>
      <c r="F61" s="4">
        <v>29</v>
      </c>
      <c r="G61" s="39">
        <f t="shared" si="31"/>
        <v>-0.27586206896551724</v>
      </c>
      <c r="H61" s="4">
        <v>20</v>
      </c>
      <c r="I61" s="4">
        <v>31</v>
      </c>
      <c r="J61" s="39">
        <f t="shared" si="32"/>
        <v>-0.35483870967741937</v>
      </c>
      <c r="K61" s="4"/>
      <c r="L61" s="4">
        <v>5</v>
      </c>
      <c r="M61" s="39">
        <f t="shared" si="33"/>
        <v>-1</v>
      </c>
    </row>
    <row r="62" spans="1:13" s="1" customFormat="1" x14ac:dyDescent="0.2">
      <c r="A62" s="3" t="s">
        <v>37</v>
      </c>
      <c r="B62" s="4">
        <v>9</v>
      </c>
      <c r="C62" s="4">
        <v>12</v>
      </c>
      <c r="D62" s="39">
        <f t="shared" si="30"/>
        <v>-0.25</v>
      </c>
      <c r="E62" s="4">
        <v>8</v>
      </c>
      <c r="F62" s="4">
        <v>11</v>
      </c>
      <c r="G62" s="39">
        <f t="shared" si="31"/>
        <v>-0.27272727272727271</v>
      </c>
      <c r="H62" s="4">
        <v>8</v>
      </c>
      <c r="I62" s="4">
        <v>9</v>
      </c>
      <c r="J62" s="39">
        <f t="shared" si="32"/>
        <v>-0.1111111111111111</v>
      </c>
      <c r="K62" s="4"/>
      <c r="L62" s="4"/>
      <c r="M62" s="39" t="str">
        <f t="shared" si="33"/>
        <v>--</v>
      </c>
    </row>
    <row r="63" spans="1:13" s="1" customFormat="1" x14ac:dyDescent="0.2">
      <c r="A63" s="3" t="s">
        <v>38</v>
      </c>
      <c r="B63" s="4">
        <v>662</v>
      </c>
      <c r="C63" s="4">
        <v>670</v>
      </c>
      <c r="D63" s="39">
        <f t="shared" si="30"/>
        <v>-1.1940298507462687E-2</v>
      </c>
      <c r="E63" s="4">
        <v>635</v>
      </c>
      <c r="F63" s="4">
        <v>627</v>
      </c>
      <c r="G63" s="39">
        <f t="shared" si="31"/>
        <v>1.2759170653907496E-2</v>
      </c>
      <c r="H63" s="4">
        <v>561</v>
      </c>
      <c r="I63" s="4">
        <v>579</v>
      </c>
      <c r="J63" s="39">
        <f t="shared" si="32"/>
        <v>-3.1088082901554404E-2</v>
      </c>
      <c r="K63" s="4">
        <v>55</v>
      </c>
      <c r="L63" s="4">
        <v>55</v>
      </c>
      <c r="M63" s="39">
        <f t="shared" si="33"/>
        <v>0</v>
      </c>
    </row>
    <row r="64" spans="1:13" s="5" customFormat="1" x14ac:dyDescent="0.2">
      <c r="A64" s="56"/>
      <c r="B64" s="51"/>
      <c r="C64" s="51"/>
      <c r="D64" s="51"/>
      <c r="E64" s="52"/>
      <c r="F64" s="51"/>
      <c r="G64" s="51"/>
      <c r="H64" s="52"/>
      <c r="I64" s="51"/>
      <c r="J64" s="51"/>
      <c r="K64" s="53"/>
      <c r="L64" s="53"/>
      <c r="M64" s="54"/>
    </row>
    <row r="65" spans="1:13" s="5" customFormat="1" x14ac:dyDescent="0.2">
      <c r="A65" s="57" t="s">
        <v>5</v>
      </c>
      <c r="B65" s="58">
        <f>SUM(B56:B63)</f>
        <v>4447</v>
      </c>
      <c r="C65" s="58">
        <f>SUM(C56:C63)</f>
        <v>4320</v>
      </c>
      <c r="D65" s="39">
        <f t="shared" ref="D65" si="34">IF(C65&gt;0,(B65-C65)/C65,"--")</f>
        <v>2.9398148148148149E-2</v>
      </c>
      <c r="E65" s="58">
        <f>SUM(E56:E63)</f>
        <v>4135</v>
      </c>
      <c r="F65" s="58">
        <f>SUM(F56:F63)</f>
        <v>3940</v>
      </c>
      <c r="G65" s="39">
        <f t="shared" ref="G65" si="35">IF(F65&gt;0,(E65-F65)/F65,"--")</f>
        <v>4.9492385786802033E-2</v>
      </c>
      <c r="H65" s="58">
        <f>SUM(H56:H63)</f>
        <v>4305</v>
      </c>
      <c r="I65" s="58">
        <f>SUM(I56:I63)</f>
        <v>4184</v>
      </c>
      <c r="J65" s="39">
        <f t="shared" ref="J65" si="36">IF(I65&gt;0,(H65-I65)/I65,"--")</f>
        <v>2.8919694072657744E-2</v>
      </c>
      <c r="K65" s="47">
        <f>SUM(K56:K63)</f>
        <v>234</v>
      </c>
      <c r="L65" s="47">
        <f>SUM(L56:L63)</f>
        <v>205</v>
      </c>
      <c r="M65" s="39">
        <f t="shared" si="33"/>
        <v>0.14146341463414633</v>
      </c>
    </row>
    <row r="66" spans="1:13" s="5" customFormat="1" x14ac:dyDescent="0.2"/>
    <row r="67" spans="1:13" s="5" customFormat="1" x14ac:dyDescent="0.2">
      <c r="A67" s="43"/>
      <c r="B67" s="9" t="s">
        <v>45</v>
      </c>
      <c r="C67" s="9" t="s">
        <v>44</v>
      </c>
      <c r="D67" s="44"/>
      <c r="E67" s="1"/>
      <c r="F67" s="113"/>
      <c r="G67" s="114"/>
      <c r="H67" s="9" t="s">
        <v>45</v>
      </c>
      <c r="I67" s="9" t="s">
        <v>44</v>
      </c>
      <c r="J67" s="59" t="s">
        <v>2</v>
      </c>
      <c r="K67" s="1"/>
      <c r="L67" s="1"/>
      <c r="M67" s="1"/>
    </row>
    <row r="68" spans="1:13" s="5" customFormat="1" ht="25.5" x14ac:dyDescent="0.2">
      <c r="A68" s="47"/>
      <c r="B68" s="48" t="s">
        <v>28</v>
      </c>
      <c r="C68" s="48" t="s">
        <v>28</v>
      </c>
      <c r="D68" s="43" t="s">
        <v>2</v>
      </c>
      <c r="F68" s="110" t="s">
        <v>39</v>
      </c>
      <c r="G68" s="111"/>
      <c r="H68" s="4">
        <f>B65</f>
        <v>4447</v>
      </c>
      <c r="I68" s="4">
        <f>C65</f>
        <v>4320</v>
      </c>
      <c r="J68" s="55">
        <f t="shared" ref="J68" si="37">IF(I68&gt;0,(H68 - I68)/I68,0)</f>
        <v>2.9398148148148149E-2</v>
      </c>
    </row>
    <row r="69" spans="1:13" s="5" customFormat="1" x14ac:dyDescent="0.2">
      <c r="A69" s="50" t="s">
        <v>7</v>
      </c>
      <c r="B69" s="51"/>
      <c r="C69" s="51"/>
      <c r="D69" s="60"/>
      <c r="F69" s="110" t="s">
        <v>40</v>
      </c>
      <c r="G69" s="111"/>
      <c r="H69" s="4">
        <v>3974.0455000000002</v>
      </c>
      <c r="I69" s="4">
        <v>3834.0940000000001</v>
      </c>
      <c r="J69" s="39">
        <f t="shared" ref="J69:J71" si="38">IF(I69&gt;0,(H69-I69)/I69,"--")</f>
        <v>3.6501843721098159E-2</v>
      </c>
    </row>
    <row r="70" spans="1:13" s="5" customFormat="1" x14ac:dyDescent="0.2">
      <c r="A70" s="2" t="s">
        <v>19</v>
      </c>
      <c r="B70" s="61">
        <v>39</v>
      </c>
      <c r="C70" s="61">
        <v>52</v>
      </c>
      <c r="D70" s="67">
        <f>IF(C70&gt;0,(B70 - C70)/C70,"--")</f>
        <v>-0.25</v>
      </c>
      <c r="F70" s="110" t="s">
        <v>41</v>
      </c>
      <c r="G70" s="111"/>
      <c r="H70" s="4">
        <v>116.43229999999994</v>
      </c>
      <c r="I70" s="4">
        <v>106.5322000000001</v>
      </c>
      <c r="J70" s="39">
        <f t="shared" si="38"/>
        <v>9.2930588122650509E-2</v>
      </c>
    </row>
    <row r="71" spans="1:13" s="5" customFormat="1" x14ac:dyDescent="0.2">
      <c r="A71" s="2" t="s">
        <v>8</v>
      </c>
      <c r="B71" s="4">
        <v>708</v>
      </c>
      <c r="C71" s="4">
        <v>635</v>
      </c>
      <c r="D71" s="67">
        <f>IF(C71&gt;0,(B71 - C71)/C71,"--")</f>
        <v>0.11496062992125984</v>
      </c>
      <c r="F71" s="110" t="s">
        <v>42</v>
      </c>
      <c r="G71" s="111"/>
      <c r="H71" s="4">
        <v>4090.4778000000001</v>
      </c>
      <c r="I71" s="4">
        <v>3940.6262000000002</v>
      </c>
      <c r="J71" s="39">
        <f t="shared" si="38"/>
        <v>3.802735717485712E-2</v>
      </c>
    </row>
    <row r="72" spans="1:13" s="5" customFormat="1" x14ac:dyDescent="0.2">
      <c r="A72" s="2" t="s">
        <v>26</v>
      </c>
      <c r="B72" s="4">
        <v>323</v>
      </c>
      <c r="C72" s="4">
        <v>287</v>
      </c>
      <c r="D72" s="67">
        <f t="shared" ref="D72:D78" si="39">IF(C72&gt;0,(B72 - C72)/C72,"--")</f>
        <v>0.12543554006968641</v>
      </c>
    </row>
    <row r="73" spans="1:13" s="5" customFormat="1" x14ac:dyDescent="0.2">
      <c r="A73" s="3" t="s">
        <v>20</v>
      </c>
      <c r="B73" s="62">
        <v>61</v>
      </c>
      <c r="C73" s="62">
        <v>59</v>
      </c>
      <c r="D73" s="67">
        <f t="shared" si="39"/>
        <v>3.3898305084745763E-2</v>
      </c>
    </row>
    <row r="74" spans="1:13" s="5" customFormat="1" x14ac:dyDescent="0.2">
      <c r="A74" s="3" t="s">
        <v>21</v>
      </c>
      <c r="B74" s="4">
        <v>2110</v>
      </c>
      <c r="C74" s="4">
        <v>2101</v>
      </c>
      <c r="D74" s="67">
        <f t="shared" si="39"/>
        <v>4.2836744407425036E-3</v>
      </c>
    </row>
    <row r="75" spans="1:13" s="5" customFormat="1" x14ac:dyDescent="0.2">
      <c r="A75" s="3" t="s">
        <v>22</v>
      </c>
      <c r="B75" s="4">
        <v>330</v>
      </c>
      <c r="C75" s="4">
        <v>284</v>
      </c>
      <c r="D75" s="67">
        <f t="shared" si="39"/>
        <v>0.1619718309859155</v>
      </c>
    </row>
    <row r="76" spans="1:13" s="5" customFormat="1" x14ac:dyDescent="0.2">
      <c r="A76" s="3" t="s">
        <v>9</v>
      </c>
      <c r="B76" s="4">
        <v>418</v>
      </c>
      <c r="C76" s="4">
        <v>387</v>
      </c>
      <c r="D76" s="67">
        <f t="shared" si="39"/>
        <v>8.0103359173126609E-2</v>
      </c>
    </row>
    <row r="77" spans="1:13" s="5" customFormat="1" x14ac:dyDescent="0.2">
      <c r="A77" s="3" t="s">
        <v>10</v>
      </c>
      <c r="B77" s="4">
        <v>234</v>
      </c>
      <c r="C77" s="4">
        <v>205</v>
      </c>
      <c r="D77" s="67">
        <f t="shared" si="39"/>
        <v>0.14146341463414633</v>
      </c>
    </row>
    <row r="78" spans="1:13" s="5" customFormat="1" x14ac:dyDescent="0.2">
      <c r="A78" s="3" t="s">
        <v>24</v>
      </c>
      <c r="B78" s="4">
        <v>224</v>
      </c>
      <c r="C78" s="4">
        <v>310</v>
      </c>
      <c r="D78" s="67">
        <f t="shared" si="39"/>
        <v>-0.27741935483870966</v>
      </c>
    </row>
    <row r="79" spans="1:13" s="5" customFormat="1" x14ac:dyDescent="0.2">
      <c r="A79" s="63" t="s">
        <v>13</v>
      </c>
      <c r="B79" s="64"/>
      <c r="C79" s="65"/>
      <c r="D79" s="60"/>
    </row>
    <row r="80" spans="1:13" s="5" customFormat="1" x14ac:dyDescent="0.2">
      <c r="A80" s="3" t="s">
        <v>11</v>
      </c>
      <c r="B80" s="4">
        <v>2046</v>
      </c>
      <c r="C80" s="4">
        <v>1894</v>
      </c>
      <c r="D80" s="39">
        <f t="shared" ref="D80:D81" si="40">IF(C80&gt;0,(B80-C80)/C80,"--")</f>
        <v>8.0253431890179514E-2</v>
      </c>
    </row>
    <row r="81" spans="1:11" s="1" customFormat="1" x14ac:dyDescent="0.2">
      <c r="A81" s="3" t="s">
        <v>12</v>
      </c>
      <c r="B81" s="4">
        <v>2401</v>
      </c>
      <c r="C81" s="4">
        <v>2426</v>
      </c>
      <c r="D81" s="39">
        <f t="shared" si="40"/>
        <v>-1.0305028854080791E-2</v>
      </c>
      <c r="E81" s="5"/>
      <c r="F81" s="5"/>
      <c r="G81" s="5"/>
      <c r="H81" s="5"/>
      <c r="I81" s="5"/>
      <c r="J81" s="5"/>
      <c r="K81" s="5"/>
    </row>
    <row r="82" spans="1:11" s="1" customFormat="1" x14ac:dyDescent="0.2">
      <c r="A82" s="50" t="s">
        <v>23</v>
      </c>
      <c r="B82" s="64"/>
      <c r="C82" s="65"/>
      <c r="D82" s="60"/>
      <c r="E82" s="5"/>
      <c r="F82" s="5"/>
      <c r="G82" s="5"/>
      <c r="H82" s="5"/>
      <c r="I82" s="5"/>
      <c r="J82" s="5"/>
      <c r="K82" s="5"/>
    </row>
    <row r="83" spans="1:11" s="1" customFormat="1" x14ac:dyDescent="0.2">
      <c r="A83" s="3" t="s">
        <v>14</v>
      </c>
      <c r="B83" s="4">
        <v>4147</v>
      </c>
      <c r="C83" s="4">
        <v>4043</v>
      </c>
      <c r="D83" s="39">
        <f t="shared" ref="D83:D85" si="41">IF(C83&gt;0,(B83-C83)/C83,"--")</f>
        <v>2.5723472668810289E-2</v>
      </c>
      <c r="E83" s="5"/>
      <c r="F83" s="5"/>
      <c r="G83" s="5"/>
      <c r="H83" s="5"/>
      <c r="I83" s="5"/>
      <c r="J83" s="5"/>
      <c r="K83" s="5"/>
    </row>
    <row r="84" spans="1:11" s="5" customFormat="1" x14ac:dyDescent="0.2">
      <c r="A84" s="3" t="s">
        <v>15</v>
      </c>
      <c r="B84" s="4">
        <v>66</v>
      </c>
      <c r="C84" s="4">
        <v>72</v>
      </c>
      <c r="D84" s="39">
        <f t="shared" si="41"/>
        <v>-8.3333333333333329E-2</v>
      </c>
    </row>
    <row r="85" spans="1:11" s="5" customFormat="1" x14ac:dyDescent="0.2">
      <c r="A85" s="3" t="s">
        <v>10</v>
      </c>
      <c r="B85" s="4">
        <v>234</v>
      </c>
      <c r="C85" s="4">
        <v>205</v>
      </c>
      <c r="D85" s="39">
        <f t="shared" si="41"/>
        <v>0.14146341463414633</v>
      </c>
    </row>
  </sheetData>
  <mergeCells count="7">
    <mergeCell ref="F70:G70"/>
    <mergeCell ref="F71:G71"/>
    <mergeCell ref="A10:M10"/>
    <mergeCell ref="A31:M31"/>
    <mergeCell ref="F67:G67"/>
    <mergeCell ref="F68:G68"/>
    <mergeCell ref="F69:G69"/>
  </mergeCells>
  <conditionalFormatting sqref="E70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59791666666666665" bottom="0.20499999999999999" header="0.3" footer="0.3"/>
  <pageSetup scale="78" fitToHeight="0" orientation="landscape" r:id="rId1"/>
  <headerFooter differentOddEven="1">
    <oddHeader>&amp;C&amp;"Arial,Bold"&amp;14Winter 2015 UW Tacoma ICORA Admissions Report (Census Day Numbers)</oddHeader>
    <evenHeader>&amp;C&amp;"Arial,Bold"&amp;14Winter 2015 UW Tacoma ICORA Enrollment Report</evenHead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Layout" zoomScaleNormal="100" workbookViewId="0"/>
  </sheetViews>
  <sheetFormatPr defaultRowHeight="12.75" x14ac:dyDescent="0.2"/>
  <cols>
    <col min="1" max="1" width="29.5703125" style="71" customWidth="1"/>
    <col min="2" max="2" width="12.140625" style="71" customWidth="1"/>
    <col min="3" max="3" width="11.5703125" style="71" bestFit="1" customWidth="1"/>
    <col min="4" max="4" width="9.5703125" style="71" bestFit="1" customWidth="1"/>
    <col min="5" max="5" width="12.140625" style="71" customWidth="1"/>
    <col min="6" max="6" width="17.85546875" style="71" bestFit="1" customWidth="1"/>
    <col min="7" max="7" width="9.5703125" style="71" bestFit="1" customWidth="1"/>
    <col min="8" max="8" width="12" style="71" customWidth="1"/>
    <col min="9" max="9" width="12.5703125" style="71" customWidth="1"/>
    <col min="10" max="10" width="10" style="71" bestFit="1" customWidth="1"/>
    <col min="11" max="11" width="12.28515625" style="71" customWidth="1"/>
    <col min="12" max="12" width="11.5703125" style="71" bestFit="1" customWidth="1"/>
    <col min="13" max="13" width="9.5703125" style="71" bestFit="1" customWidth="1"/>
    <col min="14" max="16384" width="9.140625" style="71"/>
  </cols>
  <sheetData>
    <row r="1" spans="1:13" x14ac:dyDescent="0.2">
      <c r="A1" s="68" t="s">
        <v>16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72"/>
      <c r="B2" s="73" t="s">
        <v>47</v>
      </c>
      <c r="C2" s="73" t="s">
        <v>46</v>
      </c>
      <c r="D2" s="73"/>
      <c r="E2" s="73" t="s">
        <v>47</v>
      </c>
      <c r="F2" s="73" t="s">
        <v>46</v>
      </c>
      <c r="G2" s="73"/>
      <c r="H2" s="73" t="s">
        <v>47</v>
      </c>
      <c r="I2" s="73" t="s">
        <v>46</v>
      </c>
      <c r="J2" s="74"/>
      <c r="K2" s="73" t="s">
        <v>47</v>
      </c>
      <c r="L2" s="73" t="s">
        <v>46</v>
      </c>
      <c r="M2" s="73"/>
    </row>
    <row r="3" spans="1:13" x14ac:dyDescent="0.2">
      <c r="A3" s="75"/>
      <c r="B3" s="76" t="s">
        <v>18</v>
      </c>
      <c r="C3" s="76" t="s">
        <v>18</v>
      </c>
      <c r="D3" s="72" t="s">
        <v>2</v>
      </c>
      <c r="E3" s="76" t="s">
        <v>0</v>
      </c>
      <c r="F3" s="76" t="s">
        <v>0</v>
      </c>
      <c r="G3" s="72" t="s">
        <v>2</v>
      </c>
      <c r="H3" s="76" t="s">
        <v>1</v>
      </c>
      <c r="I3" s="76" t="s">
        <v>1</v>
      </c>
      <c r="J3" s="72" t="s">
        <v>2</v>
      </c>
      <c r="K3" s="74" t="s">
        <v>17</v>
      </c>
      <c r="L3" s="74" t="s">
        <v>17</v>
      </c>
      <c r="M3" s="77" t="s">
        <v>2</v>
      </c>
    </row>
    <row r="4" spans="1:13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80"/>
      <c r="L4" s="80"/>
      <c r="M4" s="81"/>
    </row>
    <row r="5" spans="1:13" x14ac:dyDescent="0.2">
      <c r="A5" s="74" t="s">
        <v>3</v>
      </c>
      <c r="B5" s="82">
        <v>2574</v>
      </c>
      <c r="C5" s="82">
        <v>2130</v>
      </c>
      <c r="D5" s="83">
        <f t="shared" ref="D5:D8" si="0">IF(C5&gt;0,(B5-C5)/C5,"--")</f>
        <v>0.20845070422535211</v>
      </c>
      <c r="E5" s="102">
        <v>1868</v>
      </c>
      <c r="F5" s="102">
        <v>1436</v>
      </c>
      <c r="G5" s="83">
        <f t="shared" ref="G5:G6" si="1">IF(F5&gt;0,(E5-F5)/F5,"--")</f>
        <v>0.30083565459610029</v>
      </c>
      <c r="H5" s="74">
        <v>58</v>
      </c>
      <c r="I5" s="74">
        <v>62</v>
      </c>
      <c r="J5" s="83">
        <f t="shared" ref="J5:J6" si="2">IF(I5&gt;0,(H5-I5)/I5,"--")</f>
        <v>-6.4516129032258063E-2</v>
      </c>
      <c r="K5" s="74">
        <v>0</v>
      </c>
      <c r="L5" s="74">
        <v>0</v>
      </c>
      <c r="M5" s="83" t="str">
        <f t="shared" ref="M5:M8" si="3">IF(L5&gt;0,(K5-L5)/L5,"--")</f>
        <v>--</v>
      </c>
    </row>
    <row r="6" spans="1:13" x14ac:dyDescent="0.2">
      <c r="A6" s="74" t="s">
        <v>4</v>
      </c>
      <c r="B6" s="82">
        <v>477</v>
      </c>
      <c r="C6" s="82">
        <v>342</v>
      </c>
      <c r="D6" s="83">
        <f t="shared" si="0"/>
        <v>0.39473684210526316</v>
      </c>
      <c r="E6" s="102">
        <v>41</v>
      </c>
      <c r="F6" s="102">
        <v>10</v>
      </c>
      <c r="G6" s="83">
        <f t="shared" si="1"/>
        <v>3.1</v>
      </c>
      <c r="H6" s="74">
        <v>23</v>
      </c>
      <c r="I6" s="74">
        <v>3</v>
      </c>
      <c r="J6" s="83">
        <f t="shared" si="2"/>
        <v>6.666666666666667</v>
      </c>
      <c r="K6" s="74">
        <v>0</v>
      </c>
      <c r="L6" s="74">
        <v>0</v>
      </c>
      <c r="M6" s="83" t="str">
        <f t="shared" si="3"/>
        <v>--</v>
      </c>
    </row>
    <row r="7" spans="1:13" x14ac:dyDescent="0.2">
      <c r="A7" s="84"/>
      <c r="B7" s="85"/>
      <c r="C7" s="85"/>
      <c r="D7" s="85"/>
      <c r="E7" s="86"/>
      <c r="F7" s="85"/>
      <c r="G7" s="85"/>
      <c r="H7" s="86"/>
      <c r="I7" s="85"/>
      <c r="J7" s="85"/>
      <c r="K7" s="87"/>
      <c r="L7" s="87"/>
      <c r="M7" s="81"/>
    </row>
    <row r="8" spans="1:13" x14ac:dyDescent="0.2">
      <c r="A8" s="88" t="s">
        <v>5</v>
      </c>
      <c r="B8" s="109">
        <f>SUM(B5:B6)</f>
        <v>3051</v>
      </c>
      <c r="C8" s="109">
        <f>SUM(C5:C6)</f>
        <v>2472</v>
      </c>
      <c r="D8" s="83">
        <f t="shared" si="0"/>
        <v>0.23422330097087379</v>
      </c>
      <c r="E8" s="109">
        <f t="shared" ref="E8:F8" si="4">SUM(E5:E6)</f>
        <v>1909</v>
      </c>
      <c r="F8" s="109">
        <f t="shared" si="4"/>
        <v>1446</v>
      </c>
      <c r="G8" s="83">
        <f t="shared" ref="G8" si="5">IF(F8&gt;0,(E8-F8)/F8,"--")</f>
        <v>0.32019363762102349</v>
      </c>
      <c r="H8" s="89">
        <f t="shared" ref="H8:I8" si="6">SUM(H5:H6)</f>
        <v>81</v>
      </c>
      <c r="I8" s="89">
        <f t="shared" si="6"/>
        <v>65</v>
      </c>
      <c r="J8" s="83">
        <f t="shared" ref="J8" si="7">IF(I8&gt;0,(H8-I8)/I8,"--")</f>
        <v>0.24615384615384617</v>
      </c>
      <c r="K8" s="74">
        <f>IF(ISNUMBER(K5),SUM(K5:K6),K6)</f>
        <v>0</v>
      </c>
      <c r="L8" s="74">
        <f>IF(ISNUMBER(L5),SUM(L5:L6),L6)</f>
        <v>0</v>
      </c>
      <c r="M8" s="83" t="str">
        <f t="shared" si="3"/>
        <v>--</v>
      </c>
    </row>
    <row r="9" spans="1:13" x14ac:dyDescent="0.2">
      <c r="A9" s="90"/>
      <c r="B9" s="91"/>
      <c r="C9" s="91"/>
      <c r="D9" s="92"/>
      <c r="E9" s="91"/>
      <c r="F9" s="91"/>
      <c r="G9" s="92"/>
      <c r="H9" s="91"/>
      <c r="I9" s="91"/>
      <c r="J9" s="92"/>
      <c r="K9" s="91"/>
      <c r="L9" s="91"/>
      <c r="M9" s="92"/>
    </row>
    <row r="10" spans="1:13" x14ac:dyDescent="0.2">
      <c r="A10" s="115" t="s">
        <v>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13" x14ac:dyDescent="0.2">
      <c r="A11" s="72"/>
      <c r="B11" s="73" t="s">
        <v>47</v>
      </c>
      <c r="C11" s="73" t="s">
        <v>46</v>
      </c>
      <c r="D11" s="73"/>
      <c r="E11" s="73" t="s">
        <v>47</v>
      </c>
      <c r="F11" s="73" t="s">
        <v>46</v>
      </c>
      <c r="G11" s="73"/>
      <c r="H11" s="73" t="s">
        <v>47</v>
      </c>
      <c r="I11" s="73" t="s">
        <v>46</v>
      </c>
      <c r="J11" s="74"/>
      <c r="K11" s="73" t="s">
        <v>47</v>
      </c>
      <c r="L11" s="73" t="s">
        <v>46</v>
      </c>
      <c r="M11" s="73"/>
    </row>
    <row r="12" spans="1:13" x14ac:dyDescent="0.2">
      <c r="A12" s="93"/>
      <c r="B12" s="76" t="s">
        <v>18</v>
      </c>
      <c r="C12" s="76" t="s">
        <v>18</v>
      </c>
      <c r="D12" s="72" t="s">
        <v>2</v>
      </c>
      <c r="E12" s="76" t="s">
        <v>0</v>
      </c>
      <c r="F12" s="76" t="s">
        <v>0</v>
      </c>
      <c r="G12" s="72" t="s">
        <v>2</v>
      </c>
      <c r="H12" s="76" t="s">
        <v>1</v>
      </c>
      <c r="I12" s="76" t="s">
        <v>1</v>
      </c>
      <c r="J12" s="72" t="s">
        <v>2</v>
      </c>
      <c r="K12" s="74" t="s">
        <v>17</v>
      </c>
      <c r="L12" s="74" t="s">
        <v>17</v>
      </c>
      <c r="M12" s="77" t="s">
        <v>2</v>
      </c>
    </row>
    <row r="13" spans="1:13" x14ac:dyDescent="0.2">
      <c r="A13" s="78" t="s">
        <v>7</v>
      </c>
      <c r="B13" s="94"/>
      <c r="C13" s="94"/>
      <c r="D13" s="94"/>
      <c r="E13" s="94"/>
      <c r="F13" s="94"/>
      <c r="G13" s="94"/>
      <c r="H13" s="94"/>
      <c r="I13" s="94"/>
      <c r="J13" s="95"/>
      <c r="K13" s="80"/>
      <c r="L13" s="80"/>
      <c r="M13" s="81"/>
    </row>
    <row r="14" spans="1:13" x14ac:dyDescent="0.2">
      <c r="A14" s="96" t="s">
        <v>19</v>
      </c>
      <c r="B14" s="97">
        <v>11</v>
      </c>
      <c r="C14" s="97">
        <v>8</v>
      </c>
      <c r="D14" s="83">
        <f>IF(C14&gt;0,(B14-C14)/C14,"--")</f>
        <v>0.375</v>
      </c>
      <c r="E14" s="97">
        <v>6</v>
      </c>
      <c r="F14" s="97">
        <v>2</v>
      </c>
      <c r="G14" s="83">
        <f>IF(F14&gt;0,(E14-F14)/F14,"--")</f>
        <v>2</v>
      </c>
      <c r="H14" s="97">
        <v>0</v>
      </c>
      <c r="I14" s="97">
        <v>0</v>
      </c>
      <c r="J14" s="83" t="str">
        <f>IF(I14&gt;0,(H14-I14)/I14,"--")</f>
        <v>--</v>
      </c>
      <c r="K14" s="74">
        <v>0</v>
      </c>
      <c r="L14" s="74">
        <v>0</v>
      </c>
      <c r="M14" s="83" t="str">
        <f>IF(L14&gt;0,(K14-L14)/L14,"--")</f>
        <v>--</v>
      </c>
    </row>
    <row r="15" spans="1:13" x14ac:dyDescent="0.2">
      <c r="A15" s="96" t="s">
        <v>8</v>
      </c>
      <c r="B15" s="97">
        <v>926</v>
      </c>
      <c r="C15" s="97">
        <v>773</v>
      </c>
      <c r="D15" s="83">
        <f>IF(C15&gt;0,(B15-C15)/C15,"--")</f>
        <v>0.19793014230271669</v>
      </c>
      <c r="E15" s="97">
        <v>736</v>
      </c>
      <c r="F15" s="97">
        <v>603</v>
      </c>
      <c r="G15" s="83">
        <f>IF(F15&gt;0,(E15-F15)/F15,"--")</f>
        <v>0.22056384742951907</v>
      </c>
      <c r="H15" s="97">
        <v>11</v>
      </c>
      <c r="I15" s="97">
        <v>10</v>
      </c>
      <c r="J15" s="83">
        <f>IF(I15&gt;0,(H15-I15)/I15,"--")</f>
        <v>0.1</v>
      </c>
      <c r="K15" s="74">
        <v>0</v>
      </c>
      <c r="L15" s="74">
        <v>0</v>
      </c>
      <c r="M15" s="83" t="str">
        <f>IF(L15&gt;0,(K15-L15)/L15,"--")</f>
        <v>--</v>
      </c>
    </row>
    <row r="16" spans="1:13" x14ac:dyDescent="0.2">
      <c r="A16" s="96" t="s">
        <v>26</v>
      </c>
      <c r="B16" s="97">
        <v>212</v>
      </c>
      <c r="C16" s="97">
        <v>176</v>
      </c>
      <c r="D16" s="83">
        <f t="shared" ref="D16:D22" si="8">IF(C16&gt;0,(B16-C16)/C16,"--")</f>
        <v>0.20454545454545456</v>
      </c>
      <c r="E16" s="97">
        <v>109</v>
      </c>
      <c r="F16" s="97">
        <v>78</v>
      </c>
      <c r="G16" s="83">
        <f t="shared" ref="G16:G22" si="9">IF(F16&gt;0,(E16-F16)/F16,"--")</f>
        <v>0.39743589743589741</v>
      </c>
      <c r="H16" s="97">
        <v>3</v>
      </c>
      <c r="I16" s="97">
        <v>3</v>
      </c>
      <c r="J16" s="83">
        <f t="shared" ref="J16:J22" si="10">IF(I16&gt;0,(H16-I16)/I16,"--")</f>
        <v>0</v>
      </c>
      <c r="K16" s="74">
        <v>0</v>
      </c>
      <c r="L16" s="74">
        <v>0</v>
      </c>
      <c r="M16" s="83" t="str">
        <f t="shared" ref="M16:M22" si="11">IF(L16&gt;0,(K16-L16)/L16,"--")</f>
        <v>--</v>
      </c>
    </row>
    <row r="17" spans="1:13" x14ac:dyDescent="0.2">
      <c r="A17" s="98" t="s">
        <v>20</v>
      </c>
      <c r="B17" s="97">
        <v>25</v>
      </c>
      <c r="C17" s="97">
        <v>24</v>
      </c>
      <c r="D17" s="83">
        <f t="shared" si="8"/>
        <v>4.1666666666666664E-2</v>
      </c>
      <c r="E17" s="97">
        <v>16</v>
      </c>
      <c r="F17" s="97">
        <v>12</v>
      </c>
      <c r="G17" s="83">
        <f t="shared" si="9"/>
        <v>0.33333333333333331</v>
      </c>
      <c r="H17" s="97">
        <v>1</v>
      </c>
      <c r="I17" s="97">
        <v>0</v>
      </c>
      <c r="J17" s="83" t="str">
        <f t="shared" si="10"/>
        <v>--</v>
      </c>
      <c r="K17" s="74">
        <v>0</v>
      </c>
      <c r="L17" s="77">
        <v>0</v>
      </c>
      <c r="M17" s="83" t="str">
        <f t="shared" si="11"/>
        <v>--</v>
      </c>
    </row>
    <row r="18" spans="1:13" x14ac:dyDescent="0.2">
      <c r="A18" s="98" t="s">
        <v>21</v>
      </c>
      <c r="B18" s="97">
        <v>732</v>
      </c>
      <c r="C18" s="97">
        <v>572</v>
      </c>
      <c r="D18" s="83">
        <f t="shared" si="8"/>
        <v>0.27972027972027974</v>
      </c>
      <c r="E18" s="97">
        <v>580</v>
      </c>
      <c r="F18" s="97">
        <v>422</v>
      </c>
      <c r="G18" s="83">
        <f t="shared" si="9"/>
        <v>0.37440758293838861</v>
      </c>
      <c r="H18" s="97">
        <v>28</v>
      </c>
      <c r="I18" s="97">
        <v>32</v>
      </c>
      <c r="J18" s="83">
        <f t="shared" si="10"/>
        <v>-0.125</v>
      </c>
      <c r="K18" s="74">
        <v>0</v>
      </c>
      <c r="L18" s="74">
        <v>0</v>
      </c>
      <c r="M18" s="83" t="str">
        <f t="shared" si="11"/>
        <v>--</v>
      </c>
    </row>
    <row r="19" spans="1:13" x14ac:dyDescent="0.2">
      <c r="A19" s="98" t="s">
        <v>22</v>
      </c>
      <c r="B19" s="97">
        <v>133</v>
      </c>
      <c r="C19" s="97">
        <v>146</v>
      </c>
      <c r="D19" s="83">
        <f t="shared" si="8"/>
        <v>-8.9041095890410954E-2</v>
      </c>
      <c r="E19" s="97">
        <v>98</v>
      </c>
      <c r="F19" s="97">
        <v>105</v>
      </c>
      <c r="G19" s="83">
        <f t="shared" si="9"/>
        <v>-6.6666666666666666E-2</v>
      </c>
      <c r="H19" s="97">
        <v>1</v>
      </c>
      <c r="I19" s="97">
        <v>7</v>
      </c>
      <c r="J19" s="83">
        <f t="shared" si="10"/>
        <v>-0.8571428571428571</v>
      </c>
      <c r="K19" s="74">
        <v>0</v>
      </c>
      <c r="L19" s="74">
        <v>0</v>
      </c>
      <c r="M19" s="83" t="str">
        <f t="shared" si="11"/>
        <v>--</v>
      </c>
    </row>
    <row r="20" spans="1:13" x14ac:dyDescent="0.2">
      <c r="A20" s="98" t="s">
        <v>9</v>
      </c>
      <c r="B20" s="74">
        <v>343</v>
      </c>
      <c r="C20" s="74">
        <v>281</v>
      </c>
      <c r="D20" s="83">
        <f t="shared" si="8"/>
        <v>0.2206405693950178</v>
      </c>
      <c r="E20" s="74">
        <v>240</v>
      </c>
      <c r="F20" s="74">
        <v>161</v>
      </c>
      <c r="G20" s="83">
        <f t="shared" si="9"/>
        <v>0.49068322981366458</v>
      </c>
      <c r="H20" s="74">
        <v>6</v>
      </c>
      <c r="I20" s="74">
        <v>7</v>
      </c>
      <c r="J20" s="83">
        <f t="shared" si="10"/>
        <v>-0.14285714285714285</v>
      </c>
      <c r="K20" s="74">
        <v>0</v>
      </c>
      <c r="L20" s="74">
        <v>0</v>
      </c>
      <c r="M20" s="83" t="str">
        <f t="shared" si="11"/>
        <v>--</v>
      </c>
    </row>
    <row r="21" spans="1:13" x14ac:dyDescent="0.2">
      <c r="A21" s="98" t="s">
        <v>10</v>
      </c>
      <c r="B21" s="97">
        <v>147</v>
      </c>
      <c r="C21" s="97">
        <v>116</v>
      </c>
      <c r="D21" s="83">
        <f t="shared" si="8"/>
        <v>0.26724137931034481</v>
      </c>
      <c r="E21" s="97">
        <v>53</v>
      </c>
      <c r="F21" s="97">
        <v>34</v>
      </c>
      <c r="G21" s="83">
        <f t="shared" si="9"/>
        <v>0.55882352941176472</v>
      </c>
      <c r="H21" s="97">
        <v>5</v>
      </c>
      <c r="I21" s="97">
        <v>2</v>
      </c>
      <c r="J21" s="83">
        <f t="shared" si="10"/>
        <v>1.5</v>
      </c>
      <c r="K21" s="74">
        <v>0</v>
      </c>
      <c r="L21" s="74">
        <v>0</v>
      </c>
      <c r="M21" s="83" t="str">
        <f t="shared" si="11"/>
        <v>--</v>
      </c>
    </row>
    <row r="22" spans="1:13" x14ac:dyDescent="0.2">
      <c r="A22" s="98" t="s">
        <v>24</v>
      </c>
      <c r="B22" s="97">
        <v>45</v>
      </c>
      <c r="C22" s="97">
        <v>34</v>
      </c>
      <c r="D22" s="83">
        <f t="shared" si="8"/>
        <v>0.3235294117647059</v>
      </c>
      <c r="E22" s="97">
        <v>30</v>
      </c>
      <c r="F22" s="97">
        <v>19</v>
      </c>
      <c r="G22" s="83">
        <f t="shared" si="9"/>
        <v>0.57894736842105265</v>
      </c>
      <c r="H22" s="97">
        <v>3</v>
      </c>
      <c r="I22" s="97">
        <v>1</v>
      </c>
      <c r="J22" s="83">
        <f t="shared" si="10"/>
        <v>2</v>
      </c>
      <c r="K22" s="74">
        <v>0</v>
      </c>
      <c r="L22" s="74">
        <v>0</v>
      </c>
      <c r="M22" s="83" t="str">
        <f t="shared" si="11"/>
        <v>--</v>
      </c>
    </row>
    <row r="23" spans="1:13" x14ac:dyDescent="0.2">
      <c r="A23" s="99" t="s">
        <v>13</v>
      </c>
      <c r="B23" s="100"/>
      <c r="C23" s="100"/>
      <c r="D23" s="100"/>
      <c r="E23" s="100"/>
      <c r="F23" s="100"/>
      <c r="G23" s="100"/>
      <c r="H23" s="100"/>
      <c r="I23" s="100"/>
      <c r="J23" s="101"/>
      <c r="K23" s="80"/>
      <c r="L23" s="80"/>
      <c r="M23" s="81"/>
    </row>
    <row r="24" spans="1:13" x14ac:dyDescent="0.2">
      <c r="A24" s="77" t="s">
        <v>12</v>
      </c>
      <c r="B24" s="102">
        <v>1359</v>
      </c>
      <c r="C24" s="102">
        <v>1157</v>
      </c>
      <c r="D24" s="83">
        <f t="shared" ref="D24:D25" si="12">IF(C24&gt;0,(B24-C24)/C24,"--")</f>
        <v>0.17458945548833188</v>
      </c>
      <c r="E24" s="74">
        <v>1003</v>
      </c>
      <c r="F24" s="74">
        <v>776</v>
      </c>
      <c r="G24" s="83">
        <f t="shared" ref="G24:G25" si="13">IF(F24&gt;0,(E24-F24)/F24,"--")</f>
        <v>0.2925257731958763</v>
      </c>
      <c r="H24" s="74">
        <v>27</v>
      </c>
      <c r="I24" s="74">
        <v>28</v>
      </c>
      <c r="J24" s="83">
        <f t="shared" ref="J24:J25" si="14">IF(I24&gt;0,(H24-I24)/I24,"--")</f>
        <v>-3.5714285714285712E-2</v>
      </c>
      <c r="K24" s="74">
        <v>0</v>
      </c>
      <c r="L24" s="74">
        <v>0</v>
      </c>
      <c r="M24" s="83" t="str">
        <f t="shared" ref="M24:M25" si="15">IF(L24&gt;0,(K24-L24)/L24,"--")</f>
        <v>--</v>
      </c>
    </row>
    <row r="25" spans="1:13" x14ac:dyDescent="0.2">
      <c r="A25" s="77" t="s">
        <v>11</v>
      </c>
      <c r="B25" s="102">
        <v>1215</v>
      </c>
      <c r="C25" s="102">
        <v>973</v>
      </c>
      <c r="D25" s="83">
        <f t="shared" si="12"/>
        <v>0.24871531346351491</v>
      </c>
      <c r="E25" s="74">
        <v>865</v>
      </c>
      <c r="F25" s="74">
        <v>660</v>
      </c>
      <c r="G25" s="83">
        <f t="shared" si="13"/>
        <v>0.31060606060606061</v>
      </c>
      <c r="H25" s="74">
        <v>31</v>
      </c>
      <c r="I25" s="74">
        <v>34</v>
      </c>
      <c r="J25" s="83">
        <f t="shared" si="14"/>
        <v>-8.8235294117647065E-2</v>
      </c>
      <c r="K25" s="74">
        <v>0</v>
      </c>
      <c r="L25" s="74">
        <v>0</v>
      </c>
      <c r="M25" s="83" t="str">
        <f t="shared" si="15"/>
        <v>--</v>
      </c>
    </row>
    <row r="26" spans="1:13" x14ac:dyDescent="0.2">
      <c r="A26" s="78" t="s">
        <v>23</v>
      </c>
      <c r="B26" s="100"/>
      <c r="C26" s="100"/>
      <c r="D26" s="100"/>
      <c r="E26" s="100"/>
      <c r="F26" s="100"/>
      <c r="G26" s="100"/>
      <c r="H26" s="100"/>
      <c r="I26" s="100"/>
      <c r="J26" s="101"/>
      <c r="K26" s="80"/>
      <c r="L26" s="80"/>
      <c r="M26" s="81"/>
    </row>
    <row r="27" spans="1:13" x14ac:dyDescent="0.2">
      <c r="A27" s="77" t="s">
        <v>14</v>
      </c>
      <c r="B27" s="102">
        <v>2194</v>
      </c>
      <c r="C27" s="102">
        <v>1842</v>
      </c>
      <c r="D27" s="83">
        <f t="shared" ref="D27:D29" si="16">IF(C27&gt;0,(B27-C27)/C27,"--")</f>
        <v>0.19109663409337677</v>
      </c>
      <c r="E27" s="102">
        <v>1659</v>
      </c>
      <c r="F27" s="102">
        <v>1306</v>
      </c>
      <c r="G27" s="83">
        <f t="shared" ref="G27:G29" si="17">IF(F27&gt;0,(E27-F27)/F27,"--")</f>
        <v>0.27029096477794795</v>
      </c>
      <c r="H27" s="74">
        <v>50</v>
      </c>
      <c r="I27" s="74">
        <v>57</v>
      </c>
      <c r="J27" s="83">
        <f t="shared" ref="J27:J29" si="18">IF(I27&gt;0,(H27-I27)/I27,"--")</f>
        <v>-0.12280701754385964</v>
      </c>
      <c r="K27" s="74">
        <v>0</v>
      </c>
      <c r="L27" s="74">
        <v>0</v>
      </c>
      <c r="M27" s="83" t="str">
        <f t="shared" ref="M27:M29" si="19">IF(L27&gt;0,(K27-L27)/L27,"--")</f>
        <v>--</v>
      </c>
    </row>
    <row r="28" spans="1:13" x14ac:dyDescent="0.2">
      <c r="A28" s="77" t="s">
        <v>15</v>
      </c>
      <c r="B28" s="74">
        <v>233</v>
      </c>
      <c r="C28" s="74">
        <v>172</v>
      </c>
      <c r="D28" s="83">
        <f t="shared" si="16"/>
        <v>0.35465116279069769</v>
      </c>
      <c r="E28" s="74">
        <v>156</v>
      </c>
      <c r="F28" s="74">
        <v>96</v>
      </c>
      <c r="G28" s="83">
        <f t="shared" si="17"/>
        <v>0.625</v>
      </c>
      <c r="H28" s="74">
        <v>3</v>
      </c>
      <c r="I28" s="74">
        <v>3</v>
      </c>
      <c r="J28" s="83">
        <f t="shared" si="18"/>
        <v>0</v>
      </c>
      <c r="K28" s="74">
        <v>0</v>
      </c>
      <c r="L28" s="74">
        <v>0</v>
      </c>
      <c r="M28" s="83" t="str">
        <f t="shared" si="19"/>
        <v>--</v>
      </c>
    </row>
    <row r="29" spans="1:13" x14ac:dyDescent="0.2">
      <c r="A29" s="77" t="s">
        <v>10</v>
      </c>
      <c r="B29" s="74">
        <v>147</v>
      </c>
      <c r="C29" s="74">
        <v>116</v>
      </c>
      <c r="D29" s="83">
        <f t="shared" si="16"/>
        <v>0.26724137931034481</v>
      </c>
      <c r="E29" s="74">
        <v>53</v>
      </c>
      <c r="F29" s="74">
        <v>34</v>
      </c>
      <c r="G29" s="83">
        <f t="shared" si="17"/>
        <v>0.55882352941176472</v>
      </c>
      <c r="H29" s="74">
        <v>5</v>
      </c>
      <c r="I29" s="74">
        <v>2</v>
      </c>
      <c r="J29" s="83">
        <f t="shared" si="18"/>
        <v>1.5</v>
      </c>
      <c r="K29" s="74">
        <v>0</v>
      </c>
      <c r="L29" s="74">
        <v>0</v>
      </c>
      <c r="M29" s="83" t="str">
        <f t="shared" si="19"/>
        <v>--</v>
      </c>
    </row>
    <row r="30" spans="1:13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</row>
    <row r="31" spans="1:13" x14ac:dyDescent="0.2">
      <c r="A31" s="115" t="s">
        <v>25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3" x14ac:dyDescent="0.2">
      <c r="A32" s="72"/>
      <c r="B32" s="73" t="s">
        <v>47</v>
      </c>
      <c r="C32" s="73" t="s">
        <v>46</v>
      </c>
      <c r="D32" s="73"/>
      <c r="E32" s="73" t="s">
        <v>47</v>
      </c>
      <c r="F32" s="73" t="s">
        <v>46</v>
      </c>
      <c r="G32" s="73"/>
      <c r="H32" s="73" t="s">
        <v>47</v>
      </c>
      <c r="I32" s="73" t="s">
        <v>46</v>
      </c>
      <c r="J32" s="74"/>
      <c r="K32" s="73" t="s">
        <v>47</v>
      </c>
      <c r="L32" s="73" t="s">
        <v>46</v>
      </c>
      <c r="M32" s="73"/>
    </row>
    <row r="33" spans="1:13" x14ac:dyDescent="0.2">
      <c r="A33" s="93"/>
      <c r="B33" s="76" t="s">
        <v>18</v>
      </c>
      <c r="C33" s="76" t="s">
        <v>18</v>
      </c>
      <c r="D33" s="72" t="s">
        <v>2</v>
      </c>
      <c r="E33" s="76" t="s">
        <v>0</v>
      </c>
      <c r="F33" s="76" t="s">
        <v>0</v>
      </c>
      <c r="G33" s="72" t="s">
        <v>2</v>
      </c>
      <c r="H33" s="76" t="s">
        <v>1</v>
      </c>
      <c r="I33" s="76" t="s">
        <v>1</v>
      </c>
      <c r="J33" s="72" t="s">
        <v>2</v>
      </c>
      <c r="K33" s="74" t="s">
        <v>17</v>
      </c>
      <c r="L33" s="74" t="s">
        <v>17</v>
      </c>
      <c r="M33" s="77" t="s">
        <v>2</v>
      </c>
    </row>
    <row r="34" spans="1:13" x14ac:dyDescent="0.2">
      <c r="A34" s="78" t="s">
        <v>7</v>
      </c>
      <c r="B34" s="94"/>
      <c r="C34" s="94"/>
      <c r="D34" s="94"/>
      <c r="E34" s="94"/>
      <c r="F34" s="94"/>
      <c r="G34" s="94"/>
      <c r="H34" s="94"/>
      <c r="I34" s="94"/>
      <c r="J34" s="95"/>
      <c r="K34" s="80"/>
      <c r="L34" s="80"/>
      <c r="M34" s="81"/>
    </row>
    <row r="35" spans="1:13" x14ac:dyDescent="0.2">
      <c r="A35" s="96" t="s">
        <v>19</v>
      </c>
      <c r="B35" s="97">
        <v>4</v>
      </c>
      <c r="C35" s="97">
        <v>2</v>
      </c>
      <c r="D35" s="83">
        <f>IF(C35&gt;0,(B35-C35)/C35,"--")</f>
        <v>1</v>
      </c>
      <c r="E35" s="97">
        <v>0</v>
      </c>
      <c r="F35" s="97">
        <v>0</v>
      </c>
      <c r="G35" s="83" t="str">
        <f>IF(F35&gt;0,(E35-F35)/F35,"--")</f>
        <v>--</v>
      </c>
      <c r="H35" s="97">
        <v>0</v>
      </c>
      <c r="I35" s="97">
        <v>0</v>
      </c>
      <c r="J35" s="83" t="str">
        <f>IF(I35&gt;0,(H35-I35)/I35,"--")</f>
        <v>--</v>
      </c>
      <c r="K35" s="74">
        <v>0</v>
      </c>
      <c r="L35" s="74">
        <v>0</v>
      </c>
      <c r="M35" s="83" t="str">
        <f>IF(L35&gt;0,(K35-L35)/L35,"--")</f>
        <v>--</v>
      </c>
    </row>
    <row r="36" spans="1:13" x14ac:dyDescent="0.2">
      <c r="A36" s="96" t="s">
        <v>8</v>
      </c>
      <c r="B36" s="97">
        <v>87</v>
      </c>
      <c r="C36" s="97">
        <v>61</v>
      </c>
      <c r="D36" s="83">
        <f>IF(C36&gt;0,(B36-C36)/C36,"--")</f>
        <v>0.42622950819672129</v>
      </c>
      <c r="E36" s="97">
        <v>3</v>
      </c>
      <c r="F36" s="97">
        <v>2</v>
      </c>
      <c r="G36" s="83">
        <f>IF(F36&gt;0,(E36-F36)/F36,"--")</f>
        <v>0.5</v>
      </c>
      <c r="H36" s="97">
        <v>2</v>
      </c>
      <c r="I36" s="97">
        <v>1</v>
      </c>
      <c r="J36" s="83">
        <f>IF(I36&gt;0,(H36-I36)/I36,"--")</f>
        <v>1</v>
      </c>
      <c r="K36" s="74">
        <v>0</v>
      </c>
      <c r="L36" s="74">
        <v>0</v>
      </c>
      <c r="M36" s="83" t="str">
        <f>IF(L36&gt;0,(K36-L36)/L36,"--")</f>
        <v>--</v>
      </c>
    </row>
    <row r="37" spans="1:13" x14ac:dyDescent="0.2">
      <c r="A37" s="96" t="s">
        <v>26</v>
      </c>
      <c r="B37" s="97">
        <v>27</v>
      </c>
      <c r="C37" s="97">
        <v>24</v>
      </c>
      <c r="D37" s="83">
        <f t="shared" ref="D37:D43" si="20">IF(C37&gt;0,(B37-C37)/C37,"--")</f>
        <v>0.125</v>
      </c>
      <c r="E37" s="97">
        <v>1</v>
      </c>
      <c r="F37" s="97">
        <v>0</v>
      </c>
      <c r="G37" s="83" t="str">
        <f t="shared" ref="G37:G43" si="21">IF(F37&gt;0,(E37-F37)/F37,"--")</f>
        <v>--</v>
      </c>
      <c r="H37" s="97">
        <v>1</v>
      </c>
      <c r="I37" s="97">
        <v>0</v>
      </c>
      <c r="J37" s="83" t="str">
        <f t="shared" ref="J37:J43" si="22">IF(I37&gt;0,(H37-I37)/I37,"--")</f>
        <v>--</v>
      </c>
      <c r="K37" s="74">
        <v>0</v>
      </c>
      <c r="L37" s="74">
        <v>0</v>
      </c>
      <c r="M37" s="83" t="str">
        <f t="shared" ref="M37:M50" si="23">IF(L37&gt;0,(K37-L37)/L37,"--")</f>
        <v>--</v>
      </c>
    </row>
    <row r="38" spans="1:13" x14ac:dyDescent="0.2">
      <c r="A38" s="98" t="s">
        <v>20</v>
      </c>
      <c r="B38" s="97">
        <v>4</v>
      </c>
      <c r="C38" s="97">
        <v>2</v>
      </c>
      <c r="D38" s="83">
        <f t="shared" si="20"/>
        <v>1</v>
      </c>
      <c r="E38" s="97">
        <v>0</v>
      </c>
      <c r="F38" s="97">
        <v>0</v>
      </c>
      <c r="G38" s="83" t="str">
        <f t="shared" si="21"/>
        <v>--</v>
      </c>
      <c r="H38" s="97">
        <v>0</v>
      </c>
      <c r="I38" s="97">
        <v>0</v>
      </c>
      <c r="J38" s="83" t="str">
        <f t="shared" si="22"/>
        <v>--</v>
      </c>
      <c r="K38" s="77">
        <v>0</v>
      </c>
      <c r="L38" s="77">
        <v>0</v>
      </c>
      <c r="M38" s="83" t="str">
        <f t="shared" si="23"/>
        <v>--</v>
      </c>
    </row>
    <row r="39" spans="1:13" x14ac:dyDescent="0.2">
      <c r="A39" s="98" t="s">
        <v>21</v>
      </c>
      <c r="B39" s="97">
        <v>200</v>
      </c>
      <c r="C39" s="97">
        <v>141</v>
      </c>
      <c r="D39" s="83">
        <f t="shared" si="20"/>
        <v>0.41843971631205673</v>
      </c>
      <c r="E39" s="97">
        <v>32</v>
      </c>
      <c r="F39" s="97">
        <v>5</v>
      </c>
      <c r="G39" s="83">
        <f t="shared" si="21"/>
        <v>5.4</v>
      </c>
      <c r="H39" s="97">
        <v>19</v>
      </c>
      <c r="I39" s="97">
        <v>1</v>
      </c>
      <c r="J39" s="83">
        <f t="shared" si="22"/>
        <v>18</v>
      </c>
      <c r="K39" s="74">
        <v>0</v>
      </c>
      <c r="L39" s="74">
        <v>0</v>
      </c>
      <c r="M39" s="83" t="str">
        <f t="shared" si="23"/>
        <v>--</v>
      </c>
    </row>
    <row r="40" spans="1:13" x14ac:dyDescent="0.2">
      <c r="A40" s="98" t="s">
        <v>22</v>
      </c>
      <c r="B40" s="97">
        <v>19</v>
      </c>
      <c r="C40" s="97">
        <v>20</v>
      </c>
      <c r="D40" s="83">
        <f t="shared" si="20"/>
        <v>-0.05</v>
      </c>
      <c r="E40" s="97">
        <v>2</v>
      </c>
      <c r="F40" s="97">
        <v>0</v>
      </c>
      <c r="G40" s="83" t="str">
        <f t="shared" si="21"/>
        <v>--</v>
      </c>
      <c r="H40" s="97">
        <v>1</v>
      </c>
      <c r="I40" s="97">
        <v>0</v>
      </c>
      <c r="J40" s="83" t="str">
        <f t="shared" si="22"/>
        <v>--</v>
      </c>
      <c r="K40" s="74">
        <v>0</v>
      </c>
      <c r="L40" s="74">
        <v>0</v>
      </c>
      <c r="M40" s="83" t="str">
        <f t="shared" si="23"/>
        <v>--</v>
      </c>
    </row>
    <row r="41" spans="1:13" x14ac:dyDescent="0.2">
      <c r="A41" s="98" t="s">
        <v>9</v>
      </c>
      <c r="B41" s="74">
        <v>28</v>
      </c>
      <c r="C41" s="74">
        <v>19</v>
      </c>
      <c r="D41" s="83">
        <f t="shared" si="20"/>
        <v>0.47368421052631576</v>
      </c>
      <c r="E41" s="74">
        <v>1</v>
      </c>
      <c r="F41" s="74">
        <v>1</v>
      </c>
      <c r="G41" s="83">
        <f t="shared" si="21"/>
        <v>0</v>
      </c>
      <c r="H41" s="74">
        <v>0</v>
      </c>
      <c r="I41" s="74">
        <v>1</v>
      </c>
      <c r="J41" s="83">
        <f t="shared" si="22"/>
        <v>-1</v>
      </c>
      <c r="K41" s="74">
        <v>0</v>
      </c>
      <c r="L41" s="74">
        <v>0</v>
      </c>
      <c r="M41" s="83" t="str">
        <f t="shared" si="23"/>
        <v>--</v>
      </c>
    </row>
    <row r="42" spans="1:13" x14ac:dyDescent="0.2">
      <c r="A42" s="98" t="s">
        <v>10</v>
      </c>
      <c r="B42" s="97">
        <v>93</v>
      </c>
      <c r="C42" s="97">
        <v>68</v>
      </c>
      <c r="D42" s="83">
        <f t="shared" si="20"/>
        <v>0.36764705882352944</v>
      </c>
      <c r="E42" s="74">
        <v>2</v>
      </c>
      <c r="F42" s="74">
        <v>2</v>
      </c>
      <c r="G42" s="83">
        <f t="shared" si="21"/>
        <v>0</v>
      </c>
      <c r="H42" s="74">
        <v>0</v>
      </c>
      <c r="I42" s="74">
        <v>0</v>
      </c>
      <c r="J42" s="83" t="str">
        <f t="shared" si="22"/>
        <v>--</v>
      </c>
      <c r="K42" s="74">
        <v>0</v>
      </c>
      <c r="L42" s="74">
        <v>0</v>
      </c>
      <c r="M42" s="83" t="str">
        <f t="shared" si="23"/>
        <v>--</v>
      </c>
    </row>
    <row r="43" spans="1:13" x14ac:dyDescent="0.2">
      <c r="A43" s="98" t="s">
        <v>24</v>
      </c>
      <c r="B43" s="97">
        <v>15</v>
      </c>
      <c r="C43" s="97">
        <v>5</v>
      </c>
      <c r="D43" s="83">
        <f t="shared" si="20"/>
        <v>2</v>
      </c>
      <c r="E43" s="74">
        <v>0</v>
      </c>
      <c r="F43" s="74">
        <v>0</v>
      </c>
      <c r="G43" s="83" t="str">
        <f t="shared" si="21"/>
        <v>--</v>
      </c>
      <c r="H43" s="74">
        <v>0</v>
      </c>
      <c r="I43" s="74">
        <v>0</v>
      </c>
      <c r="J43" s="83" t="str">
        <f t="shared" si="22"/>
        <v>--</v>
      </c>
      <c r="K43" s="74">
        <v>0</v>
      </c>
      <c r="L43" s="74">
        <v>0</v>
      </c>
      <c r="M43" s="83" t="str">
        <f t="shared" si="23"/>
        <v>--</v>
      </c>
    </row>
    <row r="44" spans="1:13" x14ac:dyDescent="0.2">
      <c r="A44" s="99" t="s">
        <v>13</v>
      </c>
      <c r="B44" s="100"/>
      <c r="C44" s="100"/>
      <c r="D44" s="100"/>
      <c r="E44" s="100"/>
      <c r="F44" s="100"/>
      <c r="G44" s="100"/>
      <c r="H44" s="100"/>
      <c r="I44" s="100"/>
      <c r="J44" s="101"/>
      <c r="K44" s="80"/>
      <c r="L44" s="80"/>
      <c r="M44" s="81"/>
    </row>
    <row r="45" spans="1:13" x14ac:dyDescent="0.2">
      <c r="A45" s="77" t="s">
        <v>12</v>
      </c>
      <c r="B45" s="97">
        <v>241</v>
      </c>
      <c r="C45" s="97">
        <v>179</v>
      </c>
      <c r="D45" s="83">
        <f t="shared" ref="D45:D46" si="24">IF(C45&gt;0,(B45-C45)/C45,"--")</f>
        <v>0.34636871508379891</v>
      </c>
      <c r="E45" s="74">
        <v>35</v>
      </c>
      <c r="F45" s="74">
        <v>6</v>
      </c>
      <c r="G45" s="83">
        <f t="shared" ref="G45:G46" si="25">IF(F45&gt;0,(E45-F45)/F45,"--")</f>
        <v>4.833333333333333</v>
      </c>
      <c r="H45" s="74">
        <v>18</v>
      </c>
      <c r="I45" s="74">
        <v>2</v>
      </c>
      <c r="J45" s="83">
        <f t="shared" ref="J45:J46" si="26">IF(I45&gt;0,(H45-I45)/I45,"--")</f>
        <v>8</v>
      </c>
      <c r="K45" s="74">
        <v>0</v>
      </c>
      <c r="L45" s="74">
        <v>0</v>
      </c>
      <c r="M45" s="83" t="str">
        <f t="shared" si="23"/>
        <v>--</v>
      </c>
    </row>
    <row r="46" spans="1:13" x14ac:dyDescent="0.2">
      <c r="A46" s="77" t="s">
        <v>11</v>
      </c>
      <c r="B46" s="97">
        <v>236</v>
      </c>
      <c r="C46" s="97">
        <v>163</v>
      </c>
      <c r="D46" s="83">
        <f t="shared" si="24"/>
        <v>0.44785276073619634</v>
      </c>
      <c r="E46" s="74">
        <v>6</v>
      </c>
      <c r="F46" s="74">
        <v>4</v>
      </c>
      <c r="G46" s="83">
        <f t="shared" si="25"/>
        <v>0.5</v>
      </c>
      <c r="H46" s="74">
        <v>5</v>
      </c>
      <c r="I46" s="74">
        <v>1</v>
      </c>
      <c r="J46" s="83">
        <f t="shared" si="26"/>
        <v>4</v>
      </c>
      <c r="K46" s="74">
        <v>0</v>
      </c>
      <c r="L46" s="74">
        <v>0</v>
      </c>
      <c r="M46" s="83" t="str">
        <f t="shared" si="23"/>
        <v>--</v>
      </c>
    </row>
    <row r="47" spans="1:13" x14ac:dyDescent="0.2">
      <c r="A47" s="104" t="s">
        <v>23</v>
      </c>
      <c r="B47" s="100"/>
      <c r="C47" s="100"/>
      <c r="D47" s="100"/>
      <c r="E47" s="100"/>
      <c r="F47" s="100"/>
      <c r="G47" s="100"/>
      <c r="H47" s="100"/>
      <c r="I47" s="100"/>
      <c r="J47" s="101"/>
      <c r="K47" s="80"/>
      <c r="L47" s="80"/>
      <c r="M47" s="81"/>
    </row>
    <row r="48" spans="1:13" x14ac:dyDescent="0.2">
      <c r="A48" s="77" t="s">
        <v>14</v>
      </c>
      <c r="B48" s="102">
        <v>337</v>
      </c>
      <c r="C48" s="102">
        <v>235</v>
      </c>
      <c r="D48" s="83">
        <f t="shared" ref="D48:D50" si="27">IF(C48&gt;0,(B48-C48)/C48,"--")</f>
        <v>0.43404255319148938</v>
      </c>
      <c r="E48" s="74">
        <v>34</v>
      </c>
      <c r="F48" s="74">
        <v>6</v>
      </c>
      <c r="G48" s="83">
        <f t="shared" ref="G48:G50" si="28">IF(F48&gt;0,(E48-F48)/F48,"--")</f>
        <v>4.666666666666667</v>
      </c>
      <c r="H48" s="74">
        <v>21</v>
      </c>
      <c r="I48" s="74">
        <v>2</v>
      </c>
      <c r="J48" s="83">
        <f t="shared" ref="J48:J50" si="29">IF(I48&gt;0,(H48-I48)/I48,"--")</f>
        <v>9.5</v>
      </c>
      <c r="K48" s="74">
        <v>0</v>
      </c>
      <c r="L48" s="74">
        <v>0</v>
      </c>
      <c r="M48" s="83" t="str">
        <f t="shared" si="23"/>
        <v>--</v>
      </c>
    </row>
    <row r="49" spans="1:13" x14ac:dyDescent="0.2">
      <c r="A49" s="77" t="s">
        <v>15</v>
      </c>
      <c r="B49" s="74">
        <v>47</v>
      </c>
      <c r="C49" s="74">
        <v>39</v>
      </c>
      <c r="D49" s="83">
        <f t="shared" si="27"/>
        <v>0.20512820512820512</v>
      </c>
      <c r="E49" s="74">
        <v>5</v>
      </c>
      <c r="F49" s="74">
        <v>2</v>
      </c>
      <c r="G49" s="83">
        <f t="shared" si="28"/>
        <v>1.5</v>
      </c>
      <c r="H49" s="74">
        <v>2</v>
      </c>
      <c r="I49" s="74">
        <v>1</v>
      </c>
      <c r="J49" s="83">
        <f t="shared" si="29"/>
        <v>1</v>
      </c>
      <c r="K49" s="74">
        <v>0</v>
      </c>
      <c r="L49" s="74">
        <v>0</v>
      </c>
      <c r="M49" s="83" t="str">
        <f t="shared" si="23"/>
        <v>--</v>
      </c>
    </row>
    <row r="50" spans="1:13" x14ac:dyDescent="0.2">
      <c r="A50" s="77" t="s">
        <v>10</v>
      </c>
      <c r="B50" s="74">
        <v>93</v>
      </c>
      <c r="C50" s="74">
        <v>68</v>
      </c>
      <c r="D50" s="83">
        <f t="shared" si="27"/>
        <v>0.36764705882352944</v>
      </c>
      <c r="E50" s="74">
        <v>2</v>
      </c>
      <c r="F50" s="74">
        <v>2</v>
      </c>
      <c r="G50" s="83">
        <f t="shared" si="28"/>
        <v>0</v>
      </c>
      <c r="H50" s="74">
        <v>0</v>
      </c>
      <c r="I50" s="74">
        <v>0</v>
      </c>
      <c r="J50" s="83" t="str">
        <f t="shared" si="29"/>
        <v>--</v>
      </c>
      <c r="K50" s="74">
        <v>0</v>
      </c>
      <c r="L50" s="74">
        <v>0</v>
      </c>
      <c r="M50" s="83" t="str">
        <f t="shared" si="23"/>
        <v>--</v>
      </c>
    </row>
    <row r="51" spans="1:13" s="108" customFormat="1" ht="17.25" customHeight="1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</row>
  </sheetData>
  <mergeCells count="2">
    <mergeCell ref="A10:M10"/>
    <mergeCell ref="A31:M31"/>
  </mergeCells>
  <pageMargins left="0.25" right="0.25" top="0.59791666666666665" bottom="0.75" header="0.3" footer="0.3"/>
  <pageSetup scale="78" fitToHeight="0" orientation="landscape" r:id="rId1"/>
  <headerFooter differentFirst="1" alignWithMargins="0">
    <oddHeader>&amp;C&amp;"Arial,Bold"&amp;14Autumn 2013 UW Bothell ICORA Enrollment Report</oddHeader>
    <firstHeader>&amp;C&amp;"Arial,Bold"&amp;14Autumn 2015 UW Bothell ICORA Admissions Report (February Numbers)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Layout" zoomScaleNormal="100" workbookViewId="0"/>
  </sheetViews>
  <sheetFormatPr defaultRowHeight="12.75" x14ac:dyDescent="0.2"/>
  <cols>
    <col min="1" max="1" width="29.5703125" style="71" customWidth="1"/>
    <col min="2" max="2" width="12.140625" style="71" customWidth="1"/>
    <col min="3" max="3" width="11.5703125" style="71" bestFit="1" customWidth="1"/>
    <col min="4" max="4" width="9.5703125" style="71" bestFit="1" customWidth="1"/>
    <col min="5" max="5" width="12.140625" style="71" customWidth="1"/>
    <col min="6" max="6" width="17.85546875" style="71" bestFit="1" customWidth="1"/>
    <col min="7" max="7" width="9.5703125" style="71" bestFit="1" customWidth="1"/>
    <col min="8" max="8" width="12" style="71" customWidth="1"/>
    <col min="9" max="9" width="12.5703125" style="71" customWidth="1"/>
    <col min="10" max="10" width="10" style="71" bestFit="1" customWidth="1"/>
    <col min="11" max="11" width="12.28515625" style="71" customWidth="1"/>
    <col min="12" max="12" width="11.5703125" style="71" bestFit="1" customWidth="1"/>
    <col min="13" max="13" width="9.5703125" style="71" bestFit="1" customWidth="1"/>
    <col min="14" max="16384" width="9.140625" style="71"/>
  </cols>
  <sheetData>
    <row r="1" spans="1:13" x14ac:dyDescent="0.2">
      <c r="A1" s="68" t="s">
        <v>16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72"/>
      <c r="B2" s="73" t="s">
        <v>47</v>
      </c>
      <c r="C2" s="73" t="s">
        <v>46</v>
      </c>
      <c r="D2" s="73"/>
      <c r="E2" s="73" t="s">
        <v>47</v>
      </c>
      <c r="F2" s="73" t="s">
        <v>46</v>
      </c>
      <c r="G2" s="73"/>
      <c r="H2" s="73" t="s">
        <v>47</v>
      </c>
      <c r="I2" s="73" t="s">
        <v>46</v>
      </c>
      <c r="J2" s="74"/>
      <c r="K2" s="73" t="s">
        <v>47</v>
      </c>
      <c r="L2" s="73" t="s">
        <v>46</v>
      </c>
      <c r="M2" s="73"/>
    </row>
    <row r="3" spans="1:13" x14ac:dyDescent="0.2">
      <c r="A3" s="75"/>
      <c r="B3" s="76" t="s">
        <v>18</v>
      </c>
      <c r="C3" s="76" t="s">
        <v>18</v>
      </c>
      <c r="D3" s="72" t="s">
        <v>2</v>
      </c>
      <c r="E3" s="76" t="s">
        <v>0</v>
      </c>
      <c r="F3" s="76" t="s">
        <v>0</v>
      </c>
      <c r="G3" s="72" t="s">
        <v>2</v>
      </c>
      <c r="H3" s="76" t="s">
        <v>1</v>
      </c>
      <c r="I3" s="76" t="s">
        <v>1</v>
      </c>
      <c r="J3" s="72" t="s">
        <v>2</v>
      </c>
      <c r="K3" s="74" t="s">
        <v>17</v>
      </c>
      <c r="L3" s="74" t="s">
        <v>17</v>
      </c>
      <c r="M3" s="77" t="s">
        <v>2</v>
      </c>
    </row>
    <row r="4" spans="1:13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80"/>
      <c r="L4" s="80"/>
      <c r="M4" s="81"/>
    </row>
    <row r="5" spans="1:13" x14ac:dyDescent="0.2">
      <c r="A5" s="74" t="s">
        <v>3</v>
      </c>
      <c r="B5" s="82">
        <v>36767</v>
      </c>
      <c r="C5" s="82">
        <v>31494</v>
      </c>
      <c r="D5" s="83">
        <f>IF(C5&gt;0,(B5-C5)/C5,"--")</f>
        <v>0.16742871658093605</v>
      </c>
      <c r="E5" s="74">
        <v>0</v>
      </c>
      <c r="F5" s="74">
        <v>0</v>
      </c>
      <c r="G5" s="83" t="str">
        <f>IF(F5&gt;0,(E5-F5)/F5,"--")</f>
        <v>--</v>
      </c>
      <c r="H5" s="74">
        <v>0</v>
      </c>
      <c r="I5" s="74">
        <v>0</v>
      </c>
      <c r="J5" s="83" t="str">
        <f>IF(I5&gt;0,(H5-I5)/I5,"--")</f>
        <v>--</v>
      </c>
      <c r="K5" s="74">
        <v>0</v>
      </c>
      <c r="L5" s="74">
        <v>0</v>
      </c>
      <c r="M5" s="83" t="str">
        <f>IF(L5&gt;0,(K5-L5)/L5,"--")</f>
        <v>--</v>
      </c>
    </row>
    <row r="6" spans="1:13" x14ac:dyDescent="0.2">
      <c r="A6" s="74" t="s">
        <v>4</v>
      </c>
      <c r="B6" s="82">
        <v>5302</v>
      </c>
      <c r="C6" s="82">
        <v>5269</v>
      </c>
      <c r="D6" s="83">
        <f>IF(C6&gt;0,(B6-C6)/C6,"--")</f>
        <v>6.2630480167014616E-3</v>
      </c>
      <c r="E6" s="74">
        <v>0</v>
      </c>
      <c r="F6" s="74">
        <v>0</v>
      </c>
      <c r="G6" s="83" t="str">
        <f>IF(F6&gt;0,(E6-F6)/F6,"--")</f>
        <v>--</v>
      </c>
      <c r="H6" s="74">
        <v>0</v>
      </c>
      <c r="I6" s="74">
        <v>0</v>
      </c>
      <c r="J6" s="83" t="str">
        <f>IF(I6&gt;0,(H6-I6)/I6,"--")</f>
        <v>--</v>
      </c>
      <c r="K6" s="74">
        <v>0</v>
      </c>
      <c r="L6" s="74">
        <v>0</v>
      </c>
      <c r="M6" s="83" t="str">
        <f>IF(L6&gt;0,(K6-L6)/L6,"--")</f>
        <v>--</v>
      </c>
    </row>
    <row r="7" spans="1:13" x14ac:dyDescent="0.2">
      <c r="A7" s="84"/>
      <c r="B7" s="85"/>
      <c r="C7" s="85"/>
      <c r="D7" s="85"/>
      <c r="E7" s="86"/>
      <c r="F7" s="85"/>
      <c r="G7" s="85"/>
      <c r="H7" s="86"/>
      <c r="I7" s="85"/>
      <c r="J7" s="85"/>
      <c r="K7" s="87"/>
      <c r="L7" s="87"/>
      <c r="M7" s="81"/>
    </row>
    <row r="8" spans="1:13" x14ac:dyDescent="0.2">
      <c r="A8" s="88" t="s">
        <v>5</v>
      </c>
      <c r="B8" s="109">
        <f>SUM(B5:B6)</f>
        <v>42069</v>
      </c>
      <c r="C8" s="109">
        <f>SUM(C5:C6)</f>
        <v>36763</v>
      </c>
      <c r="D8" s="83">
        <f>IF(C8&gt;0,(B8-C8)/C8,"--")</f>
        <v>0.14432989690721648</v>
      </c>
      <c r="E8" s="89">
        <f>SUM(E5:E6)</f>
        <v>0</v>
      </c>
      <c r="F8" s="89">
        <f>SUM(F5:F6)</f>
        <v>0</v>
      </c>
      <c r="G8" s="83" t="str">
        <f>IF(F8&gt;0,(E8-F8)/F8,"--")</f>
        <v>--</v>
      </c>
      <c r="H8" s="89">
        <f>SUM(H5:H6)</f>
        <v>0</v>
      </c>
      <c r="I8" s="89">
        <f>SUM(I5:I6)</f>
        <v>0</v>
      </c>
      <c r="J8" s="83" t="str">
        <f>IF(I8&gt;0,(H8-I8)/I8,"--")</f>
        <v>--</v>
      </c>
      <c r="K8" s="74">
        <f>IF(ISNUMBER(K5),SUM(K5:K6),K6)</f>
        <v>0</v>
      </c>
      <c r="L8" s="74">
        <f>IF(ISNUMBER(L5),SUM(L5:L6),L6)</f>
        <v>0</v>
      </c>
      <c r="M8" s="83" t="str">
        <f>IF(L8&gt;0,(K8-L8)/L8,"--")</f>
        <v>--</v>
      </c>
    </row>
    <row r="9" spans="1:13" x14ac:dyDescent="0.2">
      <c r="A9" s="90"/>
      <c r="B9" s="91"/>
      <c r="C9" s="91"/>
      <c r="D9" s="92"/>
      <c r="E9" s="91"/>
      <c r="F9" s="91"/>
      <c r="G9" s="92"/>
      <c r="H9" s="91"/>
      <c r="I9" s="91"/>
      <c r="J9" s="92"/>
      <c r="K9" s="91"/>
      <c r="L9" s="91"/>
      <c r="M9" s="92"/>
    </row>
    <row r="10" spans="1:13" x14ac:dyDescent="0.2">
      <c r="A10" s="115" t="s">
        <v>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13" x14ac:dyDescent="0.2">
      <c r="A11" s="72"/>
      <c r="B11" s="73" t="s">
        <v>47</v>
      </c>
      <c r="C11" s="73" t="s">
        <v>46</v>
      </c>
      <c r="D11" s="73"/>
      <c r="E11" s="73" t="s">
        <v>47</v>
      </c>
      <c r="F11" s="73" t="s">
        <v>46</v>
      </c>
      <c r="G11" s="73"/>
      <c r="H11" s="73" t="s">
        <v>47</v>
      </c>
      <c r="I11" s="73" t="s">
        <v>46</v>
      </c>
      <c r="J11" s="74"/>
      <c r="K11" s="73" t="s">
        <v>47</v>
      </c>
      <c r="L11" s="73" t="s">
        <v>46</v>
      </c>
      <c r="M11" s="73"/>
    </row>
    <row r="12" spans="1:13" x14ac:dyDescent="0.2">
      <c r="A12" s="93"/>
      <c r="B12" s="76" t="s">
        <v>18</v>
      </c>
      <c r="C12" s="76" t="s">
        <v>18</v>
      </c>
      <c r="D12" s="72" t="s">
        <v>2</v>
      </c>
      <c r="E12" s="76" t="s">
        <v>0</v>
      </c>
      <c r="F12" s="76" t="s">
        <v>0</v>
      </c>
      <c r="G12" s="72" t="s">
        <v>2</v>
      </c>
      <c r="H12" s="76" t="s">
        <v>1</v>
      </c>
      <c r="I12" s="76" t="s">
        <v>1</v>
      </c>
      <c r="J12" s="72" t="s">
        <v>2</v>
      </c>
      <c r="K12" s="74" t="s">
        <v>17</v>
      </c>
      <c r="L12" s="74" t="s">
        <v>17</v>
      </c>
      <c r="M12" s="77" t="s">
        <v>2</v>
      </c>
    </row>
    <row r="13" spans="1:13" x14ac:dyDescent="0.2">
      <c r="A13" s="78" t="s">
        <v>7</v>
      </c>
      <c r="B13" s="94"/>
      <c r="C13" s="94"/>
      <c r="D13" s="94"/>
      <c r="E13" s="94"/>
      <c r="F13" s="94"/>
      <c r="G13" s="94"/>
      <c r="H13" s="94"/>
      <c r="I13" s="94"/>
      <c r="J13" s="95"/>
      <c r="K13" s="80"/>
      <c r="L13" s="80"/>
      <c r="M13" s="81"/>
    </row>
    <row r="14" spans="1:13" x14ac:dyDescent="0.2">
      <c r="A14" s="96" t="s">
        <v>19</v>
      </c>
      <c r="B14" s="82">
        <v>136</v>
      </c>
      <c r="C14" s="82">
        <v>108</v>
      </c>
      <c r="D14" s="83">
        <f t="shared" ref="D14:D22" si="0">IF(C14&gt;0,(B14-C14)/C14,"--")</f>
        <v>0.25925925925925924</v>
      </c>
      <c r="E14" s="97">
        <v>0</v>
      </c>
      <c r="F14" s="97">
        <v>0</v>
      </c>
      <c r="G14" s="83" t="str">
        <f t="shared" ref="G14:G22" si="1">IF(F14&gt;0,(E14-F14)/F14,"--")</f>
        <v>--</v>
      </c>
      <c r="H14" s="97">
        <v>0</v>
      </c>
      <c r="I14" s="97">
        <v>0</v>
      </c>
      <c r="J14" s="83" t="str">
        <f t="shared" ref="J14:J22" si="2">IF(I14&gt;0,(H14-I14)/I14,"--")</f>
        <v>--</v>
      </c>
      <c r="K14" s="74">
        <v>0</v>
      </c>
      <c r="L14" s="74">
        <v>0</v>
      </c>
      <c r="M14" s="83" t="str">
        <f t="shared" ref="M14:M22" si="3">IF(L14&gt;0,(K14-L14)/L14,"--")</f>
        <v>--</v>
      </c>
    </row>
    <row r="15" spans="1:13" x14ac:dyDescent="0.2">
      <c r="A15" s="96" t="s">
        <v>8</v>
      </c>
      <c r="B15" s="82">
        <v>6983</v>
      </c>
      <c r="C15" s="82">
        <v>5991</v>
      </c>
      <c r="D15" s="83">
        <f t="shared" si="0"/>
        <v>0.16558170589217158</v>
      </c>
      <c r="E15" s="97">
        <v>0</v>
      </c>
      <c r="F15" s="97">
        <v>0</v>
      </c>
      <c r="G15" s="83" t="str">
        <f t="shared" si="1"/>
        <v>--</v>
      </c>
      <c r="H15" s="97">
        <v>0</v>
      </c>
      <c r="I15" s="97">
        <v>0</v>
      </c>
      <c r="J15" s="83" t="str">
        <f t="shared" si="2"/>
        <v>--</v>
      </c>
      <c r="K15" s="74">
        <v>0</v>
      </c>
      <c r="L15" s="74">
        <v>0</v>
      </c>
      <c r="M15" s="83" t="str">
        <f t="shared" si="3"/>
        <v>--</v>
      </c>
    </row>
    <row r="16" spans="1:13" x14ac:dyDescent="0.2">
      <c r="A16" s="96" t="s">
        <v>26</v>
      </c>
      <c r="B16" s="82">
        <v>837</v>
      </c>
      <c r="C16" s="82">
        <v>727</v>
      </c>
      <c r="D16" s="83">
        <f t="shared" si="0"/>
        <v>0.15130674002751032</v>
      </c>
      <c r="E16" s="97">
        <v>0</v>
      </c>
      <c r="F16" s="97">
        <v>0</v>
      </c>
      <c r="G16" s="83" t="str">
        <f t="shared" si="1"/>
        <v>--</v>
      </c>
      <c r="H16" s="97">
        <v>0</v>
      </c>
      <c r="I16" s="97">
        <v>0</v>
      </c>
      <c r="J16" s="83" t="str">
        <f t="shared" si="2"/>
        <v>--</v>
      </c>
      <c r="K16" s="74">
        <v>0</v>
      </c>
      <c r="L16" s="74">
        <v>0</v>
      </c>
      <c r="M16" s="83" t="str">
        <f t="shared" si="3"/>
        <v>--</v>
      </c>
    </row>
    <row r="17" spans="1:13" x14ac:dyDescent="0.2">
      <c r="A17" s="98" t="s">
        <v>20</v>
      </c>
      <c r="B17" s="82">
        <v>106</v>
      </c>
      <c r="C17" s="82">
        <v>117</v>
      </c>
      <c r="D17" s="83">
        <f t="shared" si="0"/>
        <v>-9.4017094017094016E-2</v>
      </c>
      <c r="E17" s="97">
        <v>0</v>
      </c>
      <c r="F17" s="97">
        <v>0</v>
      </c>
      <c r="G17" s="83" t="str">
        <f t="shared" si="1"/>
        <v>--</v>
      </c>
      <c r="H17" s="97">
        <v>0</v>
      </c>
      <c r="I17" s="97">
        <v>0</v>
      </c>
      <c r="J17" s="83" t="str">
        <f t="shared" si="2"/>
        <v>--</v>
      </c>
      <c r="K17" s="74">
        <v>0</v>
      </c>
      <c r="L17" s="77">
        <v>0</v>
      </c>
      <c r="M17" s="83" t="str">
        <f t="shared" si="3"/>
        <v>--</v>
      </c>
    </row>
    <row r="18" spans="1:13" x14ac:dyDescent="0.2">
      <c r="A18" s="98" t="s">
        <v>21</v>
      </c>
      <c r="B18" s="82">
        <v>13778</v>
      </c>
      <c r="C18" s="82">
        <v>11930</v>
      </c>
      <c r="D18" s="83">
        <f t="shared" si="0"/>
        <v>0.15490360435875944</v>
      </c>
      <c r="E18" s="97">
        <v>0</v>
      </c>
      <c r="F18" s="97">
        <v>0</v>
      </c>
      <c r="G18" s="83" t="str">
        <f t="shared" si="1"/>
        <v>--</v>
      </c>
      <c r="H18" s="97">
        <v>0</v>
      </c>
      <c r="I18" s="97">
        <v>0</v>
      </c>
      <c r="J18" s="83" t="str">
        <f t="shared" si="2"/>
        <v>--</v>
      </c>
      <c r="K18" s="74">
        <v>0</v>
      </c>
      <c r="L18" s="74">
        <v>0</v>
      </c>
      <c r="M18" s="83" t="str">
        <f t="shared" si="3"/>
        <v>--</v>
      </c>
    </row>
    <row r="19" spans="1:13" x14ac:dyDescent="0.2">
      <c r="A19" s="98" t="s">
        <v>22</v>
      </c>
      <c r="B19" s="82">
        <v>2187</v>
      </c>
      <c r="C19" s="82">
        <v>2003</v>
      </c>
      <c r="D19" s="83">
        <f t="shared" si="0"/>
        <v>9.1862206689965059E-2</v>
      </c>
      <c r="E19" s="97">
        <v>0</v>
      </c>
      <c r="F19" s="97">
        <v>0</v>
      </c>
      <c r="G19" s="83" t="str">
        <f t="shared" si="1"/>
        <v>--</v>
      </c>
      <c r="H19" s="97">
        <v>0</v>
      </c>
      <c r="I19" s="97">
        <v>0</v>
      </c>
      <c r="J19" s="83" t="str">
        <f t="shared" si="2"/>
        <v>--</v>
      </c>
      <c r="K19" s="74">
        <v>0</v>
      </c>
      <c r="L19" s="74">
        <v>0</v>
      </c>
      <c r="M19" s="83" t="str">
        <f t="shared" si="3"/>
        <v>--</v>
      </c>
    </row>
    <row r="20" spans="1:13" x14ac:dyDescent="0.2">
      <c r="A20" s="98" t="s">
        <v>9</v>
      </c>
      <c r="B20" s="102">
        <v>3322</v>
      </c>
      <c r="C20" s="102">
        <v>2570</v>
      </c>
      <c r="D20" s="83">
        <f t="shared" si="0"/>
        <v>0.2926070038910506</v>
      </c>
      <c r="E20" s="74">
        <v>0</v>
      </c>
      <c r="F20" s="74">
        <v>0</v>
      </c>
      <c r="G20" s="83" t="str">
        <f t="shared" si="1"/>
        <v>--</v>
      </c>
      <c r="H20" s="74">
        <v>0</v>
      </c>
      <c r="I20" s="74">
        <v>0</v>
      </c>
      <c r="J20" s="83" t="str">
        <f t="shared" si="2"/>
        <v>--</v>
      </c>
      <c r="K20" s="74">
        <v>0</v>
      </c>
      <c r="L20" s="74">
        <v>0</v>
      </c>
      <c r="M20" s="83" t="str">
        <f t="shared" si="3"/>
        <v>--</v>
      </c>
    </row>
    <row r="21" spans="1:13" x14ac:dyDescent="0.2">
      <c r="A21" s="98" t="s">
        <v>10</v>
      </c>
      <c r="B21" s="82">
        <v>8954</v>
      </c>
      <c r="C21" s="82">
        <v>7611</v>
      </c>
      <c r="D21" s="83">
        <f t="shared" si="0"/>
        <v>0.1764551307318355</v>
      </c>
      <c r="E21" s="97">
        <v>0</v>
      </c>
      <c r="F21" s="97">
        <v>0</v>
      </c>
      <c r="G21" s="83" t="str">
        <f t="shared" si="1"/>
        <v>--</v>
      </c>
      <c r="H21" s="97">
        <v>0</v>
      </c>
      <c r="I21" s="97">
        <v>0</v>
      </c>
      <c r="J21" s="83" t="str">
        <f t="shared" si="2"/>
        <v>--</v>
      </c>
      <c r="K21" s="74">
        <v>0</v>
      </c>
      <c r="L21" s="74">
        <v>0</v>
      </c>
      <c r="M21" s="83" t="str">
        <f t="shared" si="3"/>
        <v>--</v>
      </c>
    </row>
    <row r="22" spans="1:13" x14ac:dyDescent="0.2">
      <c r="A22" s="98" t="s">
        <v>24</v>
      </c>
      <c r="B22" s="82">
        <v>464</v>
      </c>
      <c r="C22" s="82">
        <v>437</v>
      </c>
      <c r="D22" s="83">
        <f t="shared" si="0"/>
        <v>6.1784897025171627E-2</v>
      </c>
      <c r="E22" s="97">
        <v>0</v>
      </c>
      <c r="F22" s="97">
        <v>0</v>
      </c>
      <c r="G22" s="83" t="str">
        <f t="shared" si="1"/>
        <v>--</v>
      </c>
      <c r="H22" s="97">
        <v>0</v>
      </c>
      <c r="I22" s="97">
        <v>0</v>
      </c>
      <c r="J22" s="83" t="str">
        <f t="shared" si="2"/>
        <v>--</v>
      </c>
      <c r="K22" s="74">
        <v>0</v>
      </c>
      <c r="L22" s="74">
        <v>0</v>
      </c>
      <c r="M22" s="83" t="str">
        <f t="shared" si="3"/>
        <v>--</v>
      </c>
    </row>
    <row r="23" spans="1:13" x14ac:dyDescent="0.2">
      <c r="A23" s="99" t="s">
        <v>13</v>
      </c>
      <c r="B23" s="100"/>
      <c r="C23" s="100"/>
      <c r="D23" s="100"/>
      <c r="E23" s="100"/>
      <c r="F23" s="100"/>
      <c r="G23" s="100"/>
      <c r="H23" s="100"/>
      <c r="I23" s="100"/>
      <c r="J23" s="101"/>
      <c r="K23" s="80"/>
      <c r="L23" s="80"/>
      <c r="M23" s="81"/>
    </row>
    <row r="24" spans="1:13" x14ac:dyDescent="0.2">
      <c r="A24" s="77" t="s">
        <v>12</v>
      </c>
      <c r="B24" s="102">
        <v>19747</v>
      </c>
      <c r="C24" s="102">
        <v>16720</v>
      </c>
      <c r="D24" s="83">
        <f>IF(C24&gt;0,(B24-C24)/C24,"--")</f>
        <v>0.18104066985645934</v>
      </c>
      <c r="E24" s="74">
        <v>0</v>
      </c>
      <c r="F24" s="74">
        <v>0</v>
      </c>
      <c r="G24" s="83" t="str">
        <f>IF(F24&gt;0,(E24-F24)/F24,"--")</f>
        <v>--</v>
      </c>
      <c r="H24" s="74">
        <v>0</v>
      </c>
      <c r="I24" s="74">
        <v>0</v>
      </c>
      <c r="J24" s="83" t="str">
        <f>IF(I24&gt;0,(H24-I24)/I24,"--")</f>
        <v>--</v>
      </c>
      <c r="K24" s="74">
        <v>0</v>
      </c>
      <c r="L24" s="74">
        <v>0</v>
      </c>
      <c r="M24" s="83" t="str">
        <f>IF(L24&gt;0,(K24-L24)/L24,"--")</f>
        <v>--</v>
      </c>
    </row>
    <row r="25" spans="1:13" x14ac:dyDescent="0.2">
      <c r="A25" s="77" t="s">
        <v>11</v>
      </c>
      <c r="B25" s="102">
        <v>17020</v>
      </c>
      <c r="C25" s="102">
        <v>14774</v>
      </c>
      <c r="D25" s="83">
        <f>IF(C25&gt;0,(B25-C25)/C25,"--")</f>
        <v>0.15202382563963721</v>
      </c>
      <c r="E25" s="74">
        <v>0</v>
      </c>
      <c r="F25" s="74">
        <v>0</v>
      </c>
      <c r="G25" s="83" t="str">
        <f>IF(F25&gt;0,(E25-F25)/F25,"--")</f>
        <v>--</v>
      </c>
      <c r="H25" s="74">
        <v>0</v>
      </c>
      <c r="I25" s="74">
        <v>0</v>
      </c>
      <c r="J25" s="83" t="str">
        <f>IF(I25&gt;0,(H25-I25)/I25,"--")</f>
        <v>--</v>
      </c>
      <c r="K25" s="74">
        <v>0</v>
      </c>
      <c r="L25" s="74">
        <v>0</v>
      </c>
      <c r="M25" s="83" t="str">
        <f>IF(L25&gt;0,(K25-L25)/L25,"--")</f>
        <v>--</v>
      </c>
    </row>
    <row r="26" spans="1:13" x14ac:dyDescent="0.2">
      <c r="A26" s="78" t="s">
        <v>23</v>
      </c>
      <c r="B26" s="100"/>
      <c r="C26" s="100"/>
      <c r="D26" s="100"/>
      <c r="E26" s="100"/>
      <c r="F26" s="100"/>
      <c r="G26" s="100"/>
      <c r="H26" s="100"/>
      <c r="I26" s="100"/>
      <c r="J26" s="101"/>
      <c r="K26" s="80"/>
      <c r="L26" s="80"/>
      <c r="M26" s="81"/>
    </row>
    <row r="27" spans="1:13" x14ac:dyDescent="0.2">
      <c r="A27" s="77" t="s">
        <v>14</v>
      </c>
      <c r="B27" s="102">
        <v>11155</v>
      </c>
      <c r="C27" s="102">
        <v>10402</v>
      </c>
      <c r="D27" s="83">
        <f>IF(C27&gt;0,(B27-C27)/C27,"--")</f>
        <v>7.2389925014420306E-2</v>
      </c>
      <c r="E27" s="102">
        <v>0</v>
      </c>
      <c r="F27" s="102">
        <v>0</v>
      </c>
      <c r="G27" s="83" t="str">
        <f>IF(F27&gt;0,(E27-F27)/F27,"--")</f>
        <v>--</v>
      </c>
      <c r="H27" s="74">
        <v>0</v>
      </c>
      <c r="I27" s="74">
        <v>0</v>
      </c>
      <c r="J27" s="83" t="str">
        <f>IF(I27&gt;0,(H27-I27)/I27,"--")</f>
        <v>--</v>
      </c>
      <c r="K27" s="74">
        <v>0</v>
      </c>
      <c r="L27" s="74">
        <v>0</v>
      </c>
      <c r="M27" s="83" t="str">
        <f>IF(L27&gt;0,(K27-L27)/L27,"--")</f>
        <v>--</v>
      </c>
    </row>
    <row r="28" spans="1:13" x14ac:dyDescent="0.2">
      <c r="A28" s="77" t="s">
        <v>15</v>
      </c>
      <c r="B28" s="102">
        <v>16658</v>
      </c>
      <c r="C28" s="102">
        <v>13481</v>
      </c>
      <c r="D28" s="83">
        <f>IF(C28&gt;0,(B28-C28)/C28,"--")</f>
        <v>0.2356650100140939</v>
      </c>
      <c r="E28" s="74">
        <v>0</v>
      </c>
      <c r="F28" s="74">
        <v>0</v>
      </c>
      <c r="G28" s="83" t="str">
        <f>IF(F28&gt;0,(E28-F28)/F28,"--")</f>
        <v>--</v>
      </c>
      <c r="H28" s="74">
        <v>0</v>
      </c>
      <c r="I28" s="74">
        <v>0</v>
      </c>
      <c r="J28" s="83" t="str">
        <f>IF(I28&gt;0,(H28-I28)/I28,"--")</f>
        <v>--</v>
      </c>
      <c r="K28" s="74">
        <v>0</v>
      </c>
      <c r="L28" s="74">
        <v>0</v>
      </c>
      <c r="M28" s="83" t="str">
        <f>IF(L28&gt;0,(K28-L28)/L28,"--")</f>
        <v>--</v>
      </c>
    </row>
    <row r="29" spans="1:13" x14ac:dyDescent="0.2">
      <c r="A29" s="77" t="s">
        <v>10</v>
      </c>
      <c r="B29" s="102">
        <v>8954</v>
      </c>
      <c r="C29" s="102">
        <v>7611</v>
      </c>
      <c r="D29" s="83">
        <f>IF(C29&gt;0,(B29-C29)/C29,"--")</f>
        <v>0.1764551307318355</v>
      </c>
      <c r="E29" s="74">
        <v>0</v>
      </c>
      <c r="F29" s="74">
        <v>0</v>
      </c>
      <c r="G29" s="83" t="str">
        <f>IF(F29&gt;0,(E29-F29)/F29,"--")</f>
        <v>--</v>
      </c>
      <c r="H29" s="74">
        <v>0</v>
      </c>
      <c r="I29" s="74">
        <v>0</v>
      </c>
      <c r="J29" s="83" t="str">
        <f>IF(I29&gt;0,(H29-I29)/I29,"--")</f>
        <v>--</v>
      </c>
      <c r="K29" s="74">
        <v>0</v>
      </c>
      <c r="L29" s="74">
        <v>0</v>
      </c>
      <c r="M29" s="83" t="str">
        <f>IF(L29&gt;0,(K29-L29)/L29,"--")</f>
        <v>--</v>
      </c>
    </row>
    <row r="30" spans="1:13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</row>
    <row r="31" spans="1:13" x14ac:dyDescent="0.2">
      <c r="A31" s="115" t="s">
        <v>25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3" x14ac:dyDescent="0.2">
      <c r="A32" s="72"/>
      <c r="B32" s="73" t="s">
        <v>47</v>
      </c>
      <c r="C32" s="73" t="s">
        <v>46</v>
      </c>
      <c r="D32" s="73"/>
      <c r="E32" s="73" t="s">
        <v>47</v>
      </c>
      <c r="F32" s="73" t="s">
        <v>46</v>
      </c>
      <c r="G32" s="73"/>
      <c r="H32" s="73" t="s">
        <v>47</v>
      </c>
      <c r="I32" s="73" t="s">
        <v>46</v>
      </c>
      <c r="J32" s="74"/>
      <c r="K32" s="73" t="s">
        <v>47</v>
      </c>
      <c r="L32" s="73" t="s">
        <v>46</v>
      </c>
      <c r="M32" s="73"/>
    </row>
    <row r="33" spans="1:13" x14ac:dyDescent="0.2">
      <c r="A33" s="93"/>
      <c r="B33" s="76" t="s">
        <v>18</v>
      </c>
      <c r="C33" s="76" t="s">
        <v>18</v>
      </c>
      <c r="D33" s="72" t="s">
        <v>2</v>
      </c>
      <c r="E33" s="76" t="s">
        <v>0</v>
      </c>
      <c r="F33" s="76" t="s">
        <v>0</v>
      </c>
      <c r="G33" s="72" t="s">
        <v>2</v>
      </c>
      <c r="H33" s="76" t="s">
        <v>1</v>
      </c>
      <c r="I33" s="76" t="s">
        <v>1</v>
      </c>
      <c r="J33" s="72" t="s">
        <v>2</v>
      </c>
      <c r="K33" s="74" t="s">
        <v>17</v>
      </c>
      <c r="L33" s="74" t="s">
        <v>17</v>
      </c>
      <c r="M33" s="77" t="s">
        <v>2</v>
      </c>
    </row>
    <row r="34" spans="1:13" x14ac:dyDescent="0.2">
      <c r="A34" s="78" t="s">
        <v>7</v>
      </c>
      <c r="B34" s="94"/>
      <c r="C34" s="94"/>
      <c r="D34" s="94"/>
      <c r="E34" s="94"/>
      <c r="F34" s="94"/>
      <c r="G34" s="94"/>
      <c r="H34" s="94"/>
      <c r="I34" s="94"/>
      <c r="J34" s="95"/>
      <c r="K34" s="80"/>
      <c r="L34" s="80"/>
      <c r="M34" s="81"/>
    </row>
    <row r="35" spans="1:13" x14ac:dyDescent="0.2">
      <c r="A35" s="96" t="s">
        <v>19</v>
      </c>
      <c r="B35" s="82">
        <v>21</v>
      </c>
      <c r="C35" s="82">
        <v>25</v>
      </c>
      <c r="D35" s="83">
        <f t="shared" ref="D35:D43" si="4">IF(C35&gt;0,(B35-C35)/C35,"--")</f>
        <v>-0.16</v>
      </c>
      <c r="E35" s="97">
        <v>0</v>
      </c>
      <c r="F35" s="97">
        <v>0</v>
      </c>
      <c r="G35" s="83" t="str">
        <f t="shared" ref="G35:G43" si="5">IF(F35&gt;0,(E35-F35)/F35,"--")</f>
        <v>--</v>
      </c>
      <c r="H35" s="97">
        <v>0</v>
      </c>
      <c r="I35" s="97">
        <v>0</v>
      </c>
      <c r="J35" s="83" t="str">
        <f t="shared" ref="J35:J43" si="6">IF(I35&gt;0,(H35-I35)/I35,"--")</f>
        <v>--</v>
      </c>
      <c r="K35" s="74">
        <v>0</v>
      </c>
      <c r="L35" s="74">
        <v>0</v>
      </c>
      <c r="M35" s="83" t="str">
        <f t="shared" ref="M35:M43" si="7">IF(L35&gt;0,(K35-L35)/L35,"--")</f>
        <v>--</v>
      </c>
    </row>
    <row r="36" spans="1:13" x14ac:dyDescent="0.2">
      <c r="A36" s="96" t="s">
        <v>8</v>
      </c>
      <c r="B36" s="82">
        <v>734</v>
      </c>
      <c r="C36" s="82">
        <v>698</v>
      </c>
      <c r="D36" s="83">
        <f t="shared" si="4"/>
        <v>5.1575931232091692E-2</v>
      </c>
      <c r="E36" s="97">
        <v>0</v>
      </c>
      <c r="F36" s="97">
        <v>0</v>
      </c>
      <c r="G36" s="83" t="str">
        <f t="shared" si="5"/>
        <v>--</v>
      </c>
      <c r="H36" s="97">
        <v>0</v>
      </c>
      <c r="I36" s="97">
        <v>0</v>
      </c>
      <c r="J36" s="83" t="str">
        <f t="shared" si="6"/>
        <v>--</v>
      </c>
      <c r="K36" s="74">
        <v>0</v>
      </c>
      <c r="L36" s="74">
        <v>0</v>
      </c>
      <c r="M36" s="83" t="str">
        <f t="shared" si="7"/>
        <v>--</v>
      </c>
    </row>
    <row r="37" spans="1:13" x14ac:dyDescent="0.2">
      <c r="A37" s="96" t="s">
        <v>26</v>
      </c>
      <c r="B37" s="82">
        <v>199</v>
      </c>
      <c r="C37" s="82">
        <v>181</v>
      </c>
      <c r="D37" s="83">
        <f t="shared" si="4"/>
        <v>9.9447513812154692E-2</v>
      </c>
      <c r="E37" s="97">
        <v>0</v>
      </c>
      <c r="F37" s="97">
        <v>0</v>
      </c>
      <c r="G37" s="83" t="str">
        <f t="shared" si="5"/>
        <v>--</v>
      </c>
      <c r="H37" s="97">
        <v>0</v>
      </c>
      <c r="I37" s="97">
        <v>0</v>
      </c>
      <c r="J37" s="83" t="str">
        <f t="shared" si="6"/>
        <v>--</v>
      </c>
      <c r="K37" s="74">
        <v>0</v>
      </c>
      <c r="L37" s="74">
        <v>0</v>
      </c>
      <c r="M37" s="83" t="str">
        <f t="shared" si="7"/>
        <v>--</v>
      </c>
    </row>
    <row r="38" spans="1:13" x14ac:dyDescent="0.2">
      <c r="A38" s="98" t="s">
        <v>20</v>
      </c>
      <c r="B38" s="82">
        <v>20</v>
      </c>
      <c r="C38" s="82">
        <v>27</v>
      </c>
      <c r="D38" s="83">
        <f t="shared" si="4"/>
        <v>-0.25925925925925924</v>
      </c>
      <c r="E38" s="97">
        <v>0</v>
      </c>
      <c r="F38" s="97">
        <v>0</v>
      </c>
      <c r="G38" s="83" t="str">
        <f t="shared" si="5"/>
        <v>--</v>
      </c>
      <c r="H38" s="97">
        <v>0</v>
      </c>
      <c r="I38" s="97">
        <v>0</v>
      </c>
      <c r="J38" s="83" t="str">
        <f t="shared" si="6"/>
        <v>--</v>
      </c>
      <c r="K38" s="77">
        <v>0</v>
      </c>
      <c r="L38" s="77">
        <v>0</v>
      </c>
      <c r="M38" s="83" t="str">
        <f t="shared" si="7"/>
        <v>--</v>
      </c>
    </row>
    <row r="39" spans="1:13" x14ac:dyDescent="0.2">
      <c r="A39" s="98" t="s">
        <v>21</v>
      </c>
      <c r="B39" s="82">
        <v>2042</v>
      </c>
      <c r="C39" s="82">
        <v>2186</v>
      </c>
      <c r="D39" s="83">
        <f t="shared" si="4"/>
        <v>-6.5873741994510515E-2</v>
      </c>
      <c r="E39" s="97">
        <v>0</v>
      </c>
      <c r="F39" s="97">
        <v>0</v>
      </c>
      <c r="G39" s="83" t="str">
        <f t="shared" si="5"/>
        <v>--</v>
      </c>
      <c r="H39" s="97">
        <v>0</v>
      </c>
      <c r="I39" s="97">
        <v>0</v>
      </c>
      <c r="J39" s="83" t="str">
        <f t="shared" si="6"/>
        <v>--</v>
      </c>
      <c r="K39" s="74">
        <v>0</v>
      </c>
      <c r="L39" s="74">
        <v>0</v>
      </c>
      <c r="M39" s="83" t="str">
        <f t="shared" si="7"/>
        <v>--</v>
      </c>
    </row>
    <row r="40" spans="1:13" x14ac:dyDescent="0.2">
      <c r="A40" s="98" t="s">
        <v>22</v>
      </c>
      <c r="B40" s="82">
        <v>246</v>
      </c>
      <c r="C40" s="82">
        <v>255</v>
      </c>
      <c r="D40" s="83">
        <f t="shared" si="4"/>
        <v>-3.5294117647058823E-2</v>
      </c>
      <c r="E40" s="97">
        <v>0</v>
      </c>
      <c r="F40" s="97">
        <v>0</v>
      </c>
      <c r="G40" s="83" t="str">
        <f t="shared" si="5"/>
        <v>--</v>
      </c>
      <c r="H40" s="97">
        <v>0</v>
      </c>
      <c r="I40" s="97">
        <v>0</v>
      </c>
      <c r="J40" s="83" t="str">
        <f t="shared" si="6"/>
        <v>--</v>
      </c>
      <c r="K40" s="74">
        <v>0</v>
      </c>
      <c r="L40" s="74">
        <v>0</v>
      </c>
      <c r="M40" s="83" t="str">
        <f t="shared" si="7"/>
        <v>--</v>
      </c>
    </row>
    <row r="41" spans="1:13" x14ac:dyDescent="0.2">
      <c r="A41" s="98" t="s">
        <v>9</v>
      </c>
      <c r="B41" s="102">
        <v>440</v>
      </c>
      <c r="C41" s="102">
        <v>442</v>
      </c>
      <c r="D41" s="83">
        <f t="shared" si="4"/>
        <v>-4.5248868778280547E-3</v>
      </c>
      <c r="E41" s="74">
        <v>0</v>
      </c>
      <c r="F41" s="74">
        <v>0</v>
      </c>
      <c r="G41" s="83" t="str">
        <f t="shared" si="5"/>
        <v>--</v>
      </c>
      <c r="H41" s="74">
        <v>0</v>
      </c>
      <c r="I41" s="74">
        <v>0</v>
      </c>
      <c r="J41" s="83" t="str">
        <f t="shared" si="6"/>
        <v>--</v>
      </c>
      <c r="K41" s="74">
        <v>0</v>
      </c>
      <c r="L41" s="74">
        <v>0</v>
      </c>
      <c r="M41" s="83" t="str">
        <f t="shared" si="7"/>
        <v>--</v>
      </c>
    </row>
    <row r="42" spans="1:13" x14ac:dyDescent="0.2">
      <c r="A42" s="98" t="s">
        <v>10</v>
      </c>
      <c r="B42" s="82">
        <v>1506</v>
      </c>
      <c r="C42" s="82">
        <v>1392</v>
      </c>
      <c r="D42" s="83">
        <f t="shared" si="4"/>
        <v>8.1896551724137928E-2</v>
      </c>
      <c r="E42" s="74">
        <v>0</v>
      </c>
      <c r="F42" s="74">
        <v>0</v>
      </c>
      <c r="G42" s="83" t="str">
        <f t="shared" si="5"/>
        <v>--</v>
      </c>
      <c r="H42" s="74">
        <v>0</v>
      </c>
      <c r="I42" s="74">
        <v>0</v>
      </c>
      <c r="J42" s="83" t="str">
        <f t="shared" si="6"/>
        <v>--</v>
      </c>
      <c r="K42" s="74">
        <v>0</v>
      </c>
      <c r="L42" s="74">
        <v>0</v>
      </c>
      <c r="M42" s="83" t="str">
        <f t="shared" si="7"/>
        <v>--</v>
      </c>
    </row>
    <row r="43" spans="1:13" x14ac:dyDescent="0.2">
      <c r="A43" s="98" t="s">
        <v>24</v>
      </c>
      <c r="B43" s="82">
        <v>94</v>
      </c>
      <c r="C43" s="82">
        <v>63</v>
      </c>
      <c r="D43" s="83">
        <f t="shared" si="4"/>
        <v>0.49206349206349204</v>
      </c>
      <c r="E43" s="74">
        <v>0</v>
      </c>
      <c r="F43" s="74">
        <v>0</v>
      </c>
      <c r="G43" s="83" t="str">
        <f t="shared" si="5"/>
        <v>--</v>
      </c>
      <c r="H43" s="74">
        <v>0</v>
      </c>
      <c r="I43" s="74">
        <v>0</v>
      </c>
      <c r="J43" s="83" t="str">
        <f t="shared" si="6"/>
        <v>--</v>
      </c>
      <c r="K43" s="74">
        <v>0</v>
      </c>
      <c r="L43" s="74">
        <v>0</v>
      </c>
      <c r="M43" s="83" t="str">
        <f t="shared" si="7"/>
        <v>--</v>
      </c>
    </row>
    <row r="44" spans="1:13" x14ac:dyDescent="0.2">
      <c r="A44" s="99" t="s">
        <v>13</v>
      </c>
      <c r="B44" s="100"/>
      <c r="C44" s="100"/>
      <c r="D44" s="100"/>
      <c r="E44" s="100"/>
      <c r="F44" s="100"/>
      <c r="G44" s="100"/>
      <c r="H44" s="100"/>
      <c r="I44" s="100"/>
      <c r="J44" s="101"/>
      <c r="K44" s="80"/>
      <c r="L44" s="80"/>
      <c r="M44" s="81"/>
    </row>
    <row r="45" spans="1:13" x14ac:dyDescent="0.2">
      <c r="A45" s="77" t="s">
        <v>12</v>
      </c>
      <c r="B45" s="82">
        <v>2661</v>
      </c>
      <c r="C45" s="82">
        <v>2614</v>
      </c>
      <c r="D45" s="83">
        <f>IF(C45&gt;0,(B45-C45)/C45,"--")</f>
        <v>1.7980107115531753E-2</v>
      </c>
      <c r="E45" s="74">
        <v>0</v>
      </c>
      <c r="F45" s="74">
        <v>0</v>
      </c>
      <c r="G45" s="83" t="str">
        <f>IF(F45&gt;0,(E45-F45)/F45,"--")</f>
        <v>--</v>
      </c>
      <c r="H45" s="74">
        <v>0</v>
      </c>
      <c r="I45" s="74">
        <v>0</v>
      </c>
      <c r="J45" s="83" t="str">
        <f>IF(I45&gt;0,(H45-I45)/I45,"--")</f>
        <v>--</v>
      </c>
      <c r="K45" s="74">
        <v>0</v>
      </c>
      <c r="L45" s="74">
        <v>0</v>
      </c>
      <c r="M45" s="83" t="str">
        <f>IF(L45&gt;0,(K45-L45)/L45,"--")</f>
        <v>--</v>
      </c>
    </row>
    <row r="46" spans="1:13" x14ac:dyDescent="0.2">
      <c r="A46" s="77" t="s">
        <v>11</v>
      </c>
      <c r="B46" s="82">
        <v>2641</v>
      </c>
      <c r="C46" s="82">
        <v>2655</v>
      </c>
      <c r="D46" s="83">
        <f>IF(C46&gt;0,(B46-C46)/C46,"--")</f>
        <v>-5.2730696798493409E-3</v>
      </c>
      <c r="E46" s="74">
        <v>0</v>
      </c>
      <c r="F46" s="74">
        <v>0</v>
      </c>
      <c r="G46" s="83" t="str">
        <f>IF(F46&gt;0,(E46-F46)/F46,"--")</f>
        <v>--</v>
      </c>
      <c r="H46" s="74">
        <v>0</v>
      </c>
      <c r="I46" s="74">
        <v>0</v>
      </c>
      <c r="J46" s="83" t="str">
        <f>IF(I46&gt;0,(H46-I46)/I46,"--")</f>
        <v>--</v>
      </c>
      <c r="K46" s="74">
        <v>0</v>
      </c>
      <c r="L46" s="74">
        <v>0</v>
      </c>
      <c r="M46" s="83" t="str">
        <f>IF(L46&gt;0,(K46-L46)/L46,"--")</f>
        <v>--</v>
      </c>
    </row>
    <row r="47" spans="1:13" x14ac:dyDescent="0.2">
      <c r="A47" s="104" t="s">
        <v>23</v>
      </c>
      <c r="B47" s="100"/>
      <c r="C47" s="100"/>
      <c r="D47" s="100"/>
      <c r="E47" s="100"/>
      <c r="F47" s="100"/>
      <c r="G47" s="100"/>
      <c r="H47" s="100"/>
      <c r="I47" s="100"/>
      <c r="J47" s="101"/>
      <c r="K47" s="80"/>
      <c r="L47" s="80"/>
      <c r="M47" s="81"/>
    </row>
    <row r="48" spans="1:13" x14ac:dyDescent="0.2">
      <c r="A48" s="77" t="s">
        <v>14</v>
      </c>
      <c r="B48" s="102">
        <v>2710</v>
      </c>
      <c r="C48" s="102">
        <v>2720</v>
      </c>
      <c r="D48" s="83">
        <f>IF(C48&gt;0,(B48-C48)/C48,"--")</f>
        <v>-3.6764705882352941E-3</v>
      </c>
      <c r="E48" s="74">
        <v>0</v>
      </c>
      <c r="F48" s="74">
        <v>0</v>
      </c>
      <c r="G48" s="83" t="str">
        <f>IF(F48&gt;0,(E48-F48)/F48,"--")</f>
        <v>--</v>
      </c>
      <c r="H48" s="74">
        <v>0</v>
      </c>
      <c r="I48" s="74">
        <v>0</v>
      </c>
      <c r="J48" s="83" t="str">
        <f>IF(I48&gt;0,(H48-I48)/I48,"--")</f>
        <v>--</v>
      </c>
      <c r="K48" s="74">
        <v>0</v>
      </c>
      <c r="L48" s="74">
        <v>0</v>
      </c>
      <c r="M48" s="83" t="str">
        <f>IF(L48&gt;0,(K48-L48)/L48,"--")</f>
        <v>--</v>
      </c>
    </row>
    <row r="49" spans="1:13" x14ac:dyDescent="0.2">
      <c r="A49" s="77" t="s">
        <v>15</v>
      </c>
      <c r="B49" s="102">
        <v>1086</v>
      </c>
      <c r="C49" s="102">
        <v>1157</v>
      </c>
      <c r="D49" s="83">
        <f>IF(C49&gt;0,(B49-C49)/C49,"--")</f>
        <v>-6.1365600691443388E-2</v>
      </c>
      <c r="E49" s="74">
        <v>0</v>
      </c>
      <c r="F49" s="74">
        <v>0</v>
      </c>
      <c r="G49" s="83" t="str">
        <f>IF(F49&gt;0,(E49-F49)/F49,"--")</f>
        <v>--</v>
      </c>
      <c r="H49" s="74">
        <v>0</v>
      </c>
      <c r="I49" s="74">
        <v>0</v>
      </c>
      <c r="J49" s="83" t="str">
        <f>IF(I49&gt;0,(H49-I49)/I49,"--")</f>
        <v>--</v>
      </c>
      <c r="K49" s="74">
        <v>0</v>
      </c>
      <c r="L49" s="74">
        <v>0</v>
      </c>
      <c r="M49" s="83" t="str">
        <f>IF(L49&gt;0,(K49-L49)/L49,"--")</f>
        <v>--</v>
      </c>
    </row>
    <row r="50" spans="1:13" x14ac:dyDescent="0.2">
      <c r="A50" s="77" t="s">
        <v>10</v>
      </c>
      <c r="B50" s="102">
        <v>1506</v>
      </c>
      <c r="C50" s="102">
        <v>1392</v>
      </c>
      <c r="D50" s="83">
        <f>IF(C50&gt;0,(B50-C50)/C50,"--")</f>
        <v>8.1896551724137928E-2</v>
      </c>
      <c r="E50" s="74">
        <v>0</v>
      </c>
      <c r="F50" s="74">
        <v>0</v>
      </c>
      <c r="G50" s="83" t="str">
        <f>IF(F50&gt;0,(E50-F50)/F50,"--")</f>
        <v>--</v>
      </c>
      <c r="H50" s="74">
        <v>0</v>
      </c>
      <c r="I50" s="74">
        <v>0</v>
      </c>
      <c r="J50" s="83" t="str">
        <f>IF(I50&gt;0,(H50-I50)/I50,"--")</f>
        <v>--</v>
      </c>
      <c r="K50" s="74">
        <v>0</v>
      </c>
      <c r="L50" s="74">
        <v>0</v>
      </c>
      <c r="M50" s="83" t="str">
        <f>IF(L50&gt;0,(K50-L50)/L50,"--")</f>
        <v>--</v>
      </c>
    </row>
    <row r="51" spans="1:13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</row>
  </sheetData>
  <mergeCells count="2">
    <mergeCell ref="A10:M10"/>
    <mergeCell ref="A31:M31"/>
  </mergeCells>
  <pageMargins left="0.25" right="0.25" top="0.58937499999999998" bottom="0.75" header="0.3" footer="0.3"/>
  <pageSetup scale="78" fitToHeight="0" orientation="landscape" r:id="rId1"/>
  <headerFooter differentOddEven="1">
    <oddHeader>&amp;C&amp;"Arial,Bold"&amp;14Autumn 2015 UW Seattle ICORA Admissions Report (February Numbers)</oddHeader>
    <evenHeader>&amp;C&amp;"Arial,Bold"&amp;14Autumn 2013 UW Seattle ICORA Enrollment Report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Layout" zoomScaleNormal="100" workbookViewId="0"/>
  </sheetViews>
  <sheetFormatPr defaultRowHeight="12.75" x14ac:dyDescent="0.2"/>
  <cols>
    <col min="1" max="1" width="29.5703125" style="71" customWidth="1"/>
    <col min="2" max="2" width="12.140625" style="71" customWidth="1"/>
    <col min="3" max="3" width="11.5703125" style="71" bestFit="1" customWidth="1"/>
    <col min="4" max="4" width="9.5703125" style="71" bestFit="1" customWidth="1"/>
    <col min="5" max="5" width="12.140625" style="71" customWidth="1"/>
    <col min="6" max="6" width="17.85546875" style="71" bestFit="1" customWidth="1"/>
    <col min="7" max="7" width="9.5703125" style="71" bestFit="1" customWidth="1"/>
    <col min="8" max="8" width="12" style="71" customWidth="1"/>
    <col min="9" max="9" width="12.5703125" style="71" customWidth="1"/>
    <col min="10" max="10" width="10" style="71" bestFit="1" customWidth="1"/>
    <col min="11" max="11" width="12.28515625" style="71" customWidth="1"/>
    <col min="12" max="12" width="11.5703125" style="71" bestFit="1" customWidth="1"/>
    <col min="13" max="13" width="9.5703125" style="71" bestFit="1" customWidth="1"/>
    <col min="14" max="16384" width="9.140625" style="71"/>
  </cols>
  <sheetData>
    <row r="1" spans="1:13" x14ac:dyDescent="0.2">
      <c r="A1" s="68" t="s">
        <v>16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72"/>
      <c r="B2" s="73" t="s">
        <v>47</v>
      </c>
      <c r="C2" s="73" t="s">
        <v>46</v>
      </c>
      <c r="D2" s="73"/>
      <c r="E2" s="73" t="s">
        <v>47</v>
      </c>
      <c r="F2" s="73" t="s">
        <v>46</v>
      </c>
      <c r="G2" s="73"/>
      <c r="H2" s="73" t="s">
        <v>47</v>
      </c>
      <c r="I2" s="73" t="s">
        <v>46</v>
      </c>
      <c r="J2" s="74"/>
      <c r="K2" s="73" t="s">
        <v>47</v>
      </c>
      <c r="L2" s="73" t="s">
        <v>46</v>
      </c>
      <c r="M2" s="73"/>
    </row>
    <row r="3" spans="1:13" x14ac:dyDescent="0.2">
      <c r="A3" s="75"/>
      <c r="B3" s="76" t="s">
        <v>18</v>
      </c>
      <c r="C3" s="76" t="s">
        <v>18</v>
      </c>
      <c r="D3" s="72" t="s">
        <v>2</v>
      </c>
      <c r="E3" s="76" t="s">
        <v>0</v>
      </c>
      <c r="F3" s="76" t="s">
        <v>0</v>
      </c>
      <c r="G3" s="72" t="s">
        <v>2</v>
      </c>
      <c r="H3" s="76" t="s">
        <v>1</v>
      </c>
      <c r="I3" s="76" t="s">
        <v>1</v>
      </c>
      <c r="J3" s="72" t="s">
        <v>2</v>
      </c>
      <c r="K3" s="74" t="s">
        <v>17</v>
      </c>
      <c r="L3" s="74" t="s">
        <v>17</v>
      </c>
      <c r="M3" s="77" t="s">
        <v>2</v>
      </c>
    </row>
    <row r="4" spans="1:13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80"/>
      <c r="L4" s="80"/>
      <c r="M4" s="81"/>
    </row>
    <row r="5" spans="1:13" x14ac:dyDescent="0.2">
      <c r="A5" s="74" t="s">
        <v>3</v>
      </c>
      <c r="B5" s="82">
        <v>1404</v>
      </c>
      <c r="C5" s="82">
        <v>1224</v>
      </c>
      <c r="D5" s="83">
        <f t="shared" ref="D5:D8" si="0">IF(C5&gt;0,(B5-C5)/C5,"--")</f>
        <v>0.14705882352941177</v>
      </c>
      <c r="E5" s="102">
        <v>1087</v>
      </c>
      <c r="F5" s="102">
        <v>863</v>
      </c>
      <c r="G5" s="83">
        <f t="shared" ref="G5:G6" si="1">IF(F5&gt;0,(E5-F5)/F5,"--")</f>
        <v>0.25955967555040554</v>
      </c>
      <c r="H5" s="74">
        <v>99</v>
      </c>
      <c r="I5" s="74">
        <v>48</v>
      </c>
      <c r="J5" s="83">
        <f t="shared" ref="J5:J6" si="2">IF(I5&gt;0,(H5-I5)/I5,"--")</f>
        <v>1.0625</v>
      </c>
      <c r="K5" s="74">
        <v>0</v>
      </c>
      <c r="L5" s="74">
        <v>0</v>
      </c>
      <c r="M5" s="83" t="str">
        <f t="shared" ref="M5:M8" si="3">IF(L5&gt;0,(K5-L5)/L5,"--")</f>
        <v>--</v>
      </c>
    </row>
    <row r="6" spans="1:13" x14ac:dyDescent="0.2">
      <c r="A6" s="74" t="s">
        <v>4</v>
      </c>
      <c r="B6" s="82">
        <v>642</v>
      </c>
      <c r="C6" s="82">
        <v>562</v>
      </c>
      <c r="D6" s="83">
        <f t="shared" si="0"/>
        <v>0.14234875444839859</v>
      </c>
      <c r="E6" s="102">
        <v>162</v>
      </c>
      <c r="F6" s="102">
        <v>160</v>
      </c>
      <c r="G6" s="83">
        <f t="shared" si="1"/>
        <v>1.2500000000000001E-2</v>
      </c>
      <c r="H6" s="74">
        <v>61</v>
      </c>
      <c r="I6" s="74">
        <v>60</v>
      </c>
      <c r="J6" s="83">
        <f t="shared" si="2"/>
        <v>1.6666666666666666E-2</v>
      </c>
      <c r="K6" s="74">
        <v>0</v>
      </c>
      <c r="L6" s="74">
        <v>0</v>
      </c>
      <c r="M6" s="83" t="str">
        <f t="shared" si="3"/>
        <v>--</v>
      </c>
    </row>
    <row r="7" spans="1:13" x14ac:dyDescent="0.2">
      <c r="A7" s="84"/>
      <c r="B7" s="85"/>
      <c r="C7" s="85"/>
      <c r="D7" s="85"/>
      <c r="E7" s="86"/>
      <c r="F7" s="85"/>
      <c r="G7" s="85"/>
      <c r="H7" s="86"/>
      <c r="I7" s="85"/>
      <c r="J7" s="85"/>
      <c r="K7" s="87"/>
      <c r="L7" s="87"/>
      <c r="M7" s="81"/>
    </row>
    <row r="8" spans="1:13" x14ac:dyDescent="0.2">
      <c r="A8" s="88" t="s">
        <v>5</v>
      </c>
      <c r="B8" s="109">
        <f>SUM(B5:B6)</f>
        <v>2046</v>
      </c>
      <c r="C8" s="109">
        <f>SUM(C5:C6)</f>
        <v>1786</v>
      </c>
      <c r="D8" s="83">
        <f t="shared" si="0"/>
        <v>0.1455767077267637</v>
      </c>
      <c r="E8" s="109">
        <f t="shared" ref="E8:F8" si="4">SUM(E5:E6)</f>
        <v>1249</v>
      </c>
      <c r="F8" s="109">
        <f t="shared" si="4"/>
        <v>1023</v>
      </c>
      <c r="G8" s="83">
        <f t="shared" ref="G8" si="5">IF(F8&gt;0,(E8-F8)/F8,"--")</f>
        <v>0.2209188660801564</v>
      </c>
      <c r="H8" s="89">
        <f t="shared" ref="H8:I8" si="6">SUM(H5:H6)</f>
        <v>160</v>
      </c>
      <c r="I8" s="89">
        <f t="shared" si="6"/>
        <v>108</v>
      </c>
      <c r="J8" s="83">
        <f t="shared" ref="J8" si="7">IF(I8&gt;0,(H8-I8)/I8,"--")</f>
        <v>0.48148148148148145</v>
      </c>
      <c r="K8" s="74">
        <f>IF(ISNUMBER(K5),SUM(K5:K6),K6)</f>
        <v>0</v>
      </c>
      <c r="L8" s="74">
        <f>IF(ISNUMBER(L5),SUM(L5:L6),L6)</f>
        <v>0</v>
      </c>
      <c r="M8" s="83" t="str">
        <f t="shared" si="3"/>
        <v>--</v>
      </c>
    </row>
    <row r="9" spans="1:13" x14ac:dyDescent="0.2">
      <c r="A9" s="90"/>
      <c r="B9" s="91"/>
      <c r="C9" s="91"/>
      <c r="D9" s="92"/>
      <c r="E9" s="91"/>
      <c r="F9" s="91"/>
      <c r="G9" s="92"/>
      <c r="H9" s="91"/>
      <c r="I9" s="91"/>
      <c r="J9" s="92"/>
      <c r="K9" s="91"/>
      <c r="L9" s="91"/>
      <c r="M9" s="92"/>
    </row>
    <row r="10" spans="1:13" x14ac:dyDescent="0.2">
      <c r="A10" s="115" t="s">
        <v>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13" x14ac:dyDescent="0.2">
      <c r="A11" s="72"/>
      <c r="B11" s="73" t="s">
        <v>47</v>
      </c>
      <c r="C11" s="73" t="s">
        <v>46</v>
      </c>
      <c r="D11" s="73"/>
      <c r="E11" s="73" t="s">
        <v>47</v>
      </c>
      <c r="F11" s="73" t="s">
        <v>46</v>
      </c>
      <c r="G11" s="73"/>
      <c r="H11" s="73" t="s">
        <v>47</v>
      </c>
      <c r="I11" s="73" t="s">
        <v>46</v>
      </c>
      <c r="J11" s="74"/>
      <c r="K11" s="73" t="s">
        <v>47</v>
      </c>
      <c r="L11" s="73" t="s">
        <v>46</v>
      </c>
      <c r="M11" s="73"/>
    </row>
    <row r="12" spans="1:13" x14ac:dyDescent="0.2">
      <c r="A12" s="93"/>
      <c r="B12" s="76" t="s">
        <v>18</v>
      </c>
      <c r="C12" s="76" t="s">
        <v>18</v>
      </c>
      <c r="D12" s="72" t="s">
        <v>2</v>
      </c>
      <c r="E12" s="76" t="s">
        <v>0</v>
      </c>
      <c r="F12" s="76" t="s">
        <v>0</v>
      </c>
      <c r="G12" s="72" t="s">
        <v>2</v>
      </c>
      <c r="H12" s="76" t="s">
        <v>1</v>
      </c>
      <c r="I12" s="76" t="s">
        <v>1</v>
      </c>
      <c r="J12" s="72" t="s">
        <v>2</v>
      </c>
      <c r="K12" s="74" t="s">
        <v>17</v>
      </c>
      <c r="L12" s="74" t="s">
        <v>17</v>
      </c>
      <c r="M12" s="77" t="s">
        <v>2</v>
      </c>
    </row>
    <row r="13" spans="1:13" x14ac:dyDescent="0.2">
      <c r="A13" s="78" t="s">
        <v>7</v>
      </c>
      <c r="B13" s="94"/>
      <c r="C13" s="94"/>
      <c r="D13" s="94"/>
      <c r="E13" s="94"/>
      <c r="F13" s="94"/>
      <c r="G13" s="94"/>
      <c r="H13" s="94"/>
      <c r="I13" s="94"/>
      <c r="J13" s="95"/>
      <c r="K13" s="80"/>
      <c r="L13" s="80"/>
      <c r="M13" s="81"/>
    </row>
    <row r="14" spans="1:13" x14ac:dyDescent="0.2">
      <c r="A14" s="96" t="s">
        <v>19</v>
      </c>
      <c r="B14" s="97">
        <v>11</v>
      </c>
      <c r="C14" s="97">
        <v>9</v>
      </c>
      <c r="D14" s="83">
        <f>IF(C14&gt;0,(B14-C14)/C14,"--")</f>
        <v>0.22222222222222221</v>
      </c>
      <c r="E14" s="97">
        <v>9</v>
      </c>
      <c r="F14" s="97">
        <v>4</v>
      </c>
      <c r="G14" s="83">
        <f>IF(F14&gt;0,(E14-F14)/F14,"--")</f>
        <v>1.25</v>
      </c>
      <c r="H14" s="97">
        <v>2</v>
      </c>
      <c r="I14" s="97">
        <v>1</v>
      </c>
      <c r="J14" s="83">
        <f>IF(I14&gt;0,(H14-I14)/I14,"--")</f>
        <v>1</v>
      </c>
      <c r="K14" s="74">
        <v>0</v>
      </c>
      <c r="L14" s="74">
        <v>0</v>
      </c>
      <c r="M14" s="83" t="str">
        <f>IF(L14&gt;0,(K14-L14)/L14,"--")</f>
        <v>--</v>
      </c>
    </row>
    <row r="15" spans="1:13" x14ac:dyDescent="0.2">
      <c r="A15" s="96" t="s">
        <v>8</v>
      </c>
      <c r="B15" s="97">
        <v>379</v>
      </c>
      <c r="C15" s="97">
        <v>333</v>
      </c>
      <c r="D15" s="83">
        <f>IF(C15&gt;0,(B15-C15)/C15,"--")</f>
        <v>0.13813813813813813</v>
      </c>
      <c r="E15" s="97">
        <v>327</v>
      </c>
      <c r="F15" s="97">
        <v>258</v>
      </c>
      <c r="G15" s="83">
        <f>IF(F15&gt;0,(E15-F15)/F15,"--")</f>
        <v>0.26744186046511625</v>
      </c>
      <c r="H15" s="97">
        <v>20</v>
      </c>
      <c r="I15" s="97">
        <v>3</v>
      </c>
      <c r="J15" s="83">
        <f>IF(I15&gt;0,(H15-I15)/I15,"--")</f>
        <v>5.666666666666667</v>
      </c>
      <c r="K15" s="74">
        <v>0</v>
      </c>
      <c r="L15" s="74">
        <v>0</v>
      </c>
      <c r="M15" s="83" t="str">
        <f>IF(L15&gt;0,(K15-L15)/L15,"--")</f>
        <v>--</v>
      </c>
    </row>
    <row r="16" spans="1:13" x14ac:dyDescent="0.2">
      <c r="A16" s="96" t="s">
        <v>26</v>
      </c>
      <c r="B16" s="97">
        <v>140</v>
      </c>
      <c r="C16" s="97">
        <v>120</v>
      </c>
      <c r="D16" s="83">
        <f t="shared" ref="D16:D22" si="8">IF(C16&gt;0,(B16-C16)/C16,"--")</f>
        <v>0.16666666666666666</v>
      </c>
      <c r="E16" s="97">
        <v>87</v>
      </c>
      <c r="F16" s="97">
        <v>67</v>
      </c>
      <c r="G16" s="83">
        <f t="shared" ref="G16:G22" si="9">IF(F16&gt;0,(E16-F16)/F16,"--")</f>
        <v>0.29850746268656714</v>
      </c>
      <c r="H16" s="97">
        <v>3</v>
      </c>
      <c r="I16" s="97">
        <v>1</v>
      </c>
      <c r="J16" s="83">
        <f t="shared" ref="J16:J22" si="10">IF(I16&gt;0,(H16-I16)/I16,"--")</f>
        <v>2</v>
      </c>
      <c r="K16" s="74">
        <v>0</v>
      </c>
      <c r="L16" s="74">
        <v>0</v>
      </c>
      <c r="M16" s="83" t="str">
        <f t="shared" ref="M16:M22" si="11">IF(L16&gt;0,(K16-L16)/L16,"--")</f>
        <v>--</v>
      </c>
    </row>
    <row r="17" spans="1:13" x14ac:dyDescent="0.2">
      <c r="A17" s="98" t="s">
        <v>20</v>
      </c>
      <c r="B17" s="97">
        <v>30</v>
      </c>
      <c r="C17" s="97">
        <v>23</v>
      </c>
      <c r="D17" s="83">
        <f t="shared" si="8"/>
        <v>0.30434782608695654</v>
      </c>
      <c r="E17" s="97">
        <v>21</v>
      </c>
      <c r="F17" s="97">
        <v>14</v>
      </c>
      <c r="G17" s="83">
        <f t="shared" si="9"/>
        <v>0.5</v>
      </c>
      <c r="H17" s="97">
        <v>1</v>
      </c>
      <c r="I17" s="97">
        <v>1</v>
      </c>
      <c r="J17" s="83">
        <f t="shared" si="10"/>
        <v>0</v>
      </c>
      <c r="K17" s="74">
        <v>0</v>
      </c>
      <c r="L17" s="77">
        <v>0</v>
      </c>
      <c r="M17" s="83" t="str">
        <f t="shared" si="11"/>
        <v>--</v>
      </c>
    </row>
    <row r="18" spans="1:13" x14ac:dyDescent="0.2">
      <c r="A18" s="98" t="s">
        <v>21</v>
      </c>
      <c r="B18" s="97">
        <v>394</v>
      </c>
      <c r="C18" s="97">
        <v>375</v>
      </c>
      <c r="D18" s="83">
        <f t="shared" si="8"/>
        <v>5.0666666666666665E-2</v>
      </c>
      <c r="E18" s="97">
        <v>320</v>
      </c>
      <c r="F18" s="97">
        <v>271</v>
      </c>
      <c r="G18" s="83">
        <f t="shared" si="9"/>
        <v>0.18081180811808117</v>
      </c>
      <c r="H18" s="97">
        <v>46</v>
      </c>
      <c r="I18" s="97">
        <v>26</v>
      </c>
      <c r="J18" s="83">
        <f t="shared" si="10"/>
        <v>0.76923076923076927</v>
      </c>
      <c r="K18" s="74">
        <v>0</v>
      </c>
      <c r="L18" s="74">
        <v>0</v>
      </c>
      <c r="M18" s="83" t="str">
        <f t="shared" si="11"/>
        <v>--</v>
      </c>
    </row>
    <row r="19" spans="1:13" x14ac:dyDescent="0.2">
      <c r="A19" s="98" t="s">
        <v>22</v>
      </c>
      <c r="B19" s="97">
        <v>120</v>
      </c>
      <c r="C19" s="97">
        <v>120</v>
      </c>
      <c r="D19" s="83">
        <f t="shared" si="8"/>
        <v>0</v>
      </c>
      <c r="E19" s="97">
        <v>99</v>
      </c>
      <c r="F19" s="97">
        <v>91</v>
      </c>
      <c r="G19" s="83">
        <f t="shared" si="9"/>
        <v>8.7912087912087919E-2</v>
      </c>
      <c r="H19" s="97">
        <v>16</v>
      </c>
      <c r="I19" s="97">
        <v>7</v>
      </c>
      <c r="J19" s="83">
        <f t="shared" si="10"/>
        <v>1.2857142857142858</v>
      </c>
      <c r="K19" s="74">
        <v>0</v>
      </c>
      <c r="L19" s="74">
        <v>0</v>
      </c>
      <c r="M19" s="83" t="str">
        <f t="shared" si="11"/>
        <v>--</v>
      </c>
    </row>
    <row r="20" spans="1:13" x14ac:dyDescent="0.2">
      <c r="A20" s="98" t="s">
        <v>9</v>
      </c>
      <c r="B20" s="74">
        <v>245</v>
      </c>
      <c r="C20" s="74">
        <v>181</v>
      </c>
      <c r="D20" s="83">
        <f t="shared" si="8"/>
        <v>0.35359116022099446</v>
      </c>
      <c r="E20" s="74">
        <v>176</v>
      </c>
      <c r="F20" s="74">
        <v>122</v>
      </c>
      <c r="G20" s="83">
        <f t="shared" si="9"/>
        <v>0.44262295081967212</v>
      </c>
      <c r="H20" s="74">
        <v>8</v>
      </c>
      <c r="I20" s="74">
        <v>7</v>
      </c>
      <c r="J20" s="83">
        <f t="shared" si="10"/>
        <v>0.14285714285714285</v>
      </c>
      <c r="K20" s="74">
        <v>0</v>
      </c>
      <c r="L20" s="74">
        <v>0</v>
      </c>
      <c r="M20" s="83" t="str">
        <f t="shared" si="11"/>
        <v>--</v>
      </c>
    </row>
    <row r="21" spans="1:13" x14ac:dyDescent="0.2">
      <c r="A21" s="98" t="s">
        <v>10</v>
      </c>
      <c r="B21" s="97">
        <v>72</v>
      </c>
      <c r="C21" s="97">
        <v>38</v>
      </c>
      <c r="D21" s="83">
        <f t="shared" si="8"/>
        <v>0.89473684210526316</v>
      </c>
      <c r="E21" s="97">
        <v>37</v>
      </c>
      <c r="F21" s="97">
        <v>16</v>
      </c>
      <c r="G21" s="83">
        <f t="shared" si="9"/>
        <v>1.3125</v>
      </c>
      <c r="H21" s="97">
        <v>3</v>
      </c>
      <c r="I21" s="97">
        <v>1</v>
      </c>
      <c r="J21" s="83">
        <f t="shared" si="10"/>
        <v>2</v>
      </c>
      <c r="K21" s="74">
        <v>0</v>
      </c>
      <c r="L21" s="74">
        <v>0</v>
      </c>
      <c r="M21" s="83" t="str">
        <f t="shared" si="11"/>
        <v>--</v>
      </c>
    </row>
    <row r="22" spans="1:13" x14ac:dyDescent="0.2">
      <c r="A22" s="98" t="s">
        <v>24</v>
      </c>
      <c r="B22" s="97">
        <v>13</v>
      </c>
      <c r="C22" s="97">
        <v>25</v>
      </c>
      <c r="D22" s="83">
        <f t="shared" si="8"/>
        <v>-0.48</v>
      </c>
      <c r="E22" s="97">
        <v>11</v>
      </c>
      <c r="F22" s="97">
        <v>20</v>
      </c>
      <c r="G22" s="83">
        <f t="shared" si="9"/>
        <v>-0.45</v>
      </c>
      <c r="H22" s="97">
        <v>0</v>
      </c>
      <c r="I22" s="97">
        <v>1</v>
      </c>
      <c r="J22" s="83">
        <f t="shared" si="10"/>
        <v>-1</v>
      </c>
      <c r="K22" s="74">
        <v>0</v>
      </c>
      <c r="L22" s="74">
        <v>0</v>
      </c>
      <c r="M22" s="83" t="str">
        <f t="shared" si="11"/>
        <v>--</v>
      </c>
    </row>
    <row r="23" spans="1:13" x14ac:dyDescent="0.2">
      <c r="A23" s="99" t="s">
        <v>13</v>
      </c>
      <c r="B23" s="100"/>
      <c r="C23" s="100"/>
      <c r="D23" s="100"/>
      <c r="E23" s="100"/>
      <c r="F23" s="100"/>
      <c r="G23" s="100"/>
      <c r="H23" s="100"/>
      <c r="I23" s="100"/>
      <c r="J23" s="101"/>
      <c r="K23" s="80"/>
      <c r="L23" s="80"/>
      <c r="M23" s="81"/>
    </row>
    <row r="24" spans="1:13" x14ac:dyDescent="0.2">
      <c r="A24" s="77" t="s">
        <v>12</v>
      </c>
      <c r="B24" s="102">
        <v>866</v>
      </c>
      <c r="C24" s="102">
        <v>721</v>
      </c>
      <c r="D24" s="83">
        <f t="shared" ref="D24:D25" si="12">IF(C24&gt;0,(B24-C24)/C24,"--")</f>
        <v>0.20110957004160887</v>
      </c>
      <c r="E24" s="74">
        <v>680</v>
      </c>
      <c r="F24" s="74">
        <v>520</v>
      </c>
      <c r="G24" s="83">
        <f t="shared" ref="G24:G25" si="13">IF(F24&gt;0,(E24-F24)/F24,"--")</f>
        <v>0.30769230769230771</v>
      </c>
      <c r="H24" s="74">
        <v>58</v>
      </c>
      <c r="I24" s="74">
        <v>28</v>
      </c>
      <c r="J24" s="83">
        <f t="shared" ref="J24:J25" si="14">IF(I24&gt;0,(H24-I24)/I24,"--")</f>
        <v>1.0714285714285714</v>
      </c>
      <c r="K24" s="74">
        <v>0</v>
      </c>
      <c r="L24" s="74">
        <v>0</v>
      </c>
      <c r="M24" s="83" t="str">
        <f t="shared" ref="M24:M25" si="15">IF(L24&gt;0,(K24-L24)/L24,"--")</f>
        <v>--</v>
      </c>
    </row>
    <row r="25" spans="1:13" x14ac:dyDescent="0.2">
      <c r="A25" s="77" t="s">
        <v>11</v>
      </c>
      <c r="B25" s="102">
        <v>538</v>
      </c>
      <c r="C25" s="102">
        <v>503</v>
      </c>
      <c r="D25" s="83">
        <f t="shared" si="12"/>
        <v>6.9582504970178927E-2</v>
      </c>
      <c r="E25" s="74">
        <v>407</v>
      </c>
      <c r="F25" s="74">
        <v>343</v>
      </c>
      <c r="G25" s="83">
        <f t="shared" si="13"/>
        <v>0.18658892128279883</v>
      </c>
      <c r="H25" s="74">
        <v>41</v>
      </c>
      <c r="I25" s="74">
        <v>20</v>
      </c>
      <c r="J25" s="83">
        <f t="shared" si="14"/>
        <v>1.05</v>
      </c>
      <c r="K25" s="74">
        <v>0</v>
      </c>
      <c r="L25" s="74">
        <v>0</v>
      </c>
      <c r="M25" s="83" t="str">
        <f t="shared" si="15"/>
        <v>--</v>
      </c>
    </row>
    <row r="26" spans="1:13" x14ac:dyDescent="0.2">
      <c r="A26" s="78" t="s">
        <v>23</v>
      </c>
      <c r="B26" s="100"/>
      <c r="C26" s="100"/>
      <c r="D26" s="100"/>
      <c r="E26" s="100"/>
      <c r="F26" s="100"/>
      <c r="G26" s="100"/>
      <c r="H26" s="100"/>
      <c r="I26" s="100"/>
      <c r="J26" s="101"/>
      <c r="K26" s="80"/>
      <c r="L26" s="80"/>
      <c r="M26" s="81"/>
    </row>
    <row r="27" spans="1:13" x14ac:dyDescent="0.2">
      <c r="A27" s="77" t="s">
        <v>14</v>
      </c>
      <c r="B27" s="102">
        <v>1176</v>
      </c>
      <c r="C27" s="102">
        <v>1029</v>
      </c>
      <c r="D27" s="83">
        <f t="shared" ref="D27:D29" si="16">IF(C27&gt;0,(B27-C27)/C27,"--")</f>
        <v>0.14285714285714285</v>
      </c>
      <c r="E27" s="102">
        <v>937</v>
      </c>
      <c r="F27" s="102">
        <v>752</v>
      </c>
      <c r="G27" s="83">
        <f t="shared" ref="G27:G29" si="17">IF(F27&gt;0,(E27-F27)/F27,"--")</f>
        <v>0.24601063829787234</v>
      </c>
      <c r="H27" s="74">
        <v>83</v>
      </c>
      <c r="I27" s="74">
        <v>47</v>
      </c>
      <c r="J27" s="83">
        <f t="shared" ref="J27:J29" si="18">IF(I27&gt;0,(H27-I27)/I27,"--")</f>
        <v>0.76595744680851063</v>
      </c>
      <c r="K27" s="74">
        <v>0</v>
      </c>
      <c r="L27" s="74">
        <v>0</v>
      </c>
      <c r="M27" s="83" t="str">
        <f t="shared" ref="M27:M29" si="19">IF(L27&gt;0,(K27-L27)/L27,"--")</f>
        <v>--</v>
      </c>
    </row>
    <row r="28" spans="1:13" x14ac:dyDescent="0.2">
      <c r="A28" s="77" t="s">
        <v>15</v>
      </c>
      <c r="B28" s="74">
        <v>156</v>
      </c>
      <c r="C28" s="74">
        <v>157</v>
      </c>
      <c r="D28" s="83">
        <f t="shared" si="16"/>
        <v>-6.369426751592357E-3</v>
      </c>
      <c r="E28" s="74">
        <v>113</v>
      </c>
      <c r="F28" s="74">
        <v>95</v>
      </c>
      <c r="G28" s="83">
        <f t="shared" si="17"/>
        <v>0.18947368421052632</v>
      </c>
      <c r="H28" s="74">
        <v>13</v>
      </c>
      <c r="I28" s="74">
        <v>0</v>
      </c>
      <c r="J28" s="83" t="str">
        <f t="shared" si="18"/>
        <v>--</v>
      </c>
      <c r="K28" s="74">
        <v>0</v>
      </c>
      <c r="L28" s="74">
        <v>0</v>
      </c>
      <c r="M28" s="83" t="str">
        <f t="shared" si="19"/>
        <v>--</v>
      </c>
    </row>
    <row r="29" spans="1:13" x14ac:dyDescent="0.2">
      <c r="A29" s="77" t="s">
        <v>10</v>
      </c>
      <c r="B29" s="74">
        <v>72</v>
      </c>
      <c r="C29" s="74">
        <v>38</v>
      </c>
      <c r="D29" s="83">
        <f t="shared" si="16"/>
        <v>0.89473684210526316</v>
      </c>
      <c r="E29" s="74">
        <v>37</v>
      </c>
      <c r="F29" s="74">
        <v>16</v>
      </c>
      <c r="G29" s="83">
        <f t="shared" si="17"/>
        <v>1.3125</v>
      </c>
      <c r="H29" s="74">
        <v>3</v>
      </c>
      <c r="I29" s="74">
        <v>1</v>
      </c>
      <c r="J29" s="83">
        <f t="shared" si="18"/>
        <v>2</v>
      </c>
      <c r="K29" s="74">
        <v>0</v>
      </c>
      <c r="L29" s="74">
        <v>0</v>
      </c>
      <c r="M29" s="83" t="str">
        <f t="shared" si="19"/>
        <v>--</v>
      </c>
    </row>
    <row r="30" spans="1:13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</row>
    <row r="31" spans="1:13" x14ac:dyDescent="0.2">
      <c r="A31" s="115" t="s">
        <v>25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3" x14ac:dyDescent="0.2">
      <c r="A32" s="72"/>
      <c r="B32" s="73" t="s">
        <v>47</v>
      </c>
      <c r="C32" s="73" t="s">
        <v>46</v>
      </c>
      <c r="D32" s="73"/>
      <c r="E32" s="73" t="s">
        <v>47</v>
      </c>
      <c r="F32" s="73" t="s">
        <v>46</v>
      </c>
      <c r="G32" s="73"/>
      <c r="H32" s="73" t="s">
        <v>47</v>
      </c>
      <c r="I32" s="73" t="s">
        <v>46</v>
      </c>
      <c r="J32" s="74"/>
      <c r="K32" s="73" t="s">
        <v>47</v>
      </c>
      <c r="L32" s="73" t="s">
        <v>46</v>
      </c>
      <c r="M32" s="73"/>
    </row>
    <row r="33" spans="1:13" x14ac:dyDescent="0.2">
      <c r="A33" s="93"/>
      <c r="B33" s="76" t="s">
        <v>18</v>
      </c>
      <c r="C33" s="76" t="s">
        <v>18</v>
      </c>
      <c r="D33" s="72" t="s">
        <v>2</v>
      </c>
      <c r="E33" s="76" t="s">
        <v>0</v>
      </c>
      <c r="F33" s="76" t="s">
        <v>0</v>
      </c>
      <c r="G33" s="72" t="s">
        <v>2</v>
      </c>
      <c r="H33" s="76" t="s">
        <v>1</v>
      </c>
      <c r="I33" s="76" t="s">
        <v>1</v>
      </c>
      <c r="J33" s="72" t="s">
        <v>2</v>
      </c>
      <c r="K33" s="74" t="s">
        <v>17</v>
      </c>
      <c r="L33" s="74" t="s">
        <v>17</v>
      </c>
      <c r="M33" s="77" t="s">
        <v>2</v>
      </c>
    </row>
    <row r="34" spans="1:13" x14ac:dyDescent="0.2">
      <c r="A34" s="78" t="s">
        <v>7</v>
      </c>
      <c r="B34" s="94"/>
      <c r="C34" s="94"/>
      <c r="D34" s="94"/>
      <c r="E34" s="94"/>
      <c r="F34" s="94"/>
      <c r="G34" s="94"/>
      <c r="H34" s="94"/>
      <c r="I34" s="94"/>
      <c r="J34" s="95"/>
      <c r="K34" s="80"/>
      <c r="L34" s="80"/>
      <c r="M34" s="81"/>
    </row>
    <row r="35" spans="1:13" x14ac:dyDescent="0.2">
      <c r="A35" s="96" t="s">
        <v>19</v>
      </c>
      <c r="B35" s="97">
        <v>7</v>
      </c>
      <c r="C35" s="97">
        <v>7</v>
      </c>
      <c r="D35" s="83">
        <f>IF(C35&gt;0,(B35-C35)/C35,"--")</f>
        <v>0</v>
      </c>
      <c r="E35" s="97">
        <v>1</v>
      </c>
      <c r="F35" s="97">
        <v>1</v>
      </c>
      <c r="G35" s="83">
        <f>IF(F35&gt;0,(E35-F35)/F35,"--")</f>
        <v>0</v>
      </c>
      <c r="H35" s="97">
        <v>0</v>
      </c>
      <c r="I35" s="97">
        <v>1</v>
      </c>
      <c r="J35" s="83">
        <f>IF(I35&gt;0,(H35-I35)/I35,"--")</f>
        <v>-1</v>
      </c>
      <c r="K35" s="74">
        <v>0</v>
      </c>
      <c r="L35" s="74">
        <v>0</v>
      </c>
      <c r="M35" s="83" t="str">
        <f>IF(L35&gt;0,(K35-L35)/L35,"--")</f>
        <v>--</v>
      </c>
    </row>
    <row r="36" spans="1:13" x14ac:dyDescent="0.2">
      <c r="A36" s="96" t="s">
        <v>8</v>
      </c>
      <c r="B36" s="97">
        <v>105</v>
      </c>
      <c r="C36" s="97">
        <v>77</v>
      </c>
      <c r="D36" s="83">
        <f>IF(C36&gt;0,(B36-C36)/C36,"--")</f>
        <v>0.36363636363636365</v>
      </c>
      <c r="E36" s="97">
        <v>26</v>
      </c>
      <c r="F36" s="97">
        <v>17</v>
      </c>
      <c r="G36" s="83">
        <f>IF(F36&gt;0,(E36-F36)/F36,"--")</f>
        <v>0.52941176470588236</v>
      </c>
      <c r="H36" s="97">
        <v>10</v>
      </c>
      <c r="I36" s="97">
        <v>5</v>
      </c>
      <c r="J36" s="83">
        <f>IF(I36&gt;0,(H36-I36)/I36,"--")</f>
        <v>1</v>
      </c>
      <c r="K36" s="74">
        <v>0</v>
      </c>
      <c r="L36" s="74">
        <v>0</v>
      </c>
      <c r="M36" s="83" t="str">
        <f>IF(L36&gt;0,(K36-L36)/L36,"--")</f>
        <v>--</v>
      </c>
    </row>
    <row r="37" spans="1:13" x14ac:dyDescent="0.2">
      <c r="A37" s="96" t="s">
        <v>26</v>
      </c>
      <c r="B37" s="97">
        <v>49</v>
      </c>
      <c r="C37" s="97">
        <v>46</v>
      </c>
      <c r="D37" s="83">
        <f t="shared" ref="D37:D43" si="20">IF(C37&gt;0,(B37-C37)/C37,"--")</f>
        <v>6.5217391304347824E-2</v>
      </c>
      <c r="E37" s="97">
        <v>10</v>
      </c>
      <c r="F37" s="97">
        <v>9</v>
      </c>
      <c r="G37" s="83">
        <f t="shared" ref="G37:G43" si="21">IF(F37&gt;0,(E37-F37)/F37,"--")</f>
        <v>0.1111111111111111</v>
      </c>
      <c r="H37" s="97">
        <v>4</v>
      </c>
      <c r="I37" s="97">
        <v>3</v>
      </c>
      <c r="J37" s="83">
        <f t="shared" ref="J37:J43" si="22">IF(I37&gt;0,(H37-I37)/I37,"--")</f>
        <v>0.33333333333333331</v>
      </c>
      <c r="K37" s="74">
        <v>0</v>
      </c>
      <c r="L37" s="74">
        <v>0</v>
      </c>
      <c r="M37" s="83" t="str">
        <f t="shared" ref="M37:M50" si="23">IF(L37&gt;0,(K37-L37)/L37,"--")</f>
        <v>--</v>
      </c>
    </row>
    <row r="38" spans="1:13" x14ac:dyDescent="0.2">
      <c r="A38" s="98" t="s">
        <v>20</v>
      </c>
      <c r="B38" s="97">
        <v>8</v>
      </c>
      <c r="C38" s="97">
        <v>6</v>
      </c>
      <c r="D38" s="83">
        <f t="shared" si="20"/>
        <v>0.33333333333333331</v>
      </c>
      <c r="E38" s="97">
        <v>2</v>
      </c>
      <c r="F38" s="97">
        <v>2</v>
      </c>
      <c r="G38" s="83">
        <f t="shared" si="21"/>
        <v>0</v>
      </c>
      <c r="H38" s="97">
        <v>1</v>
      </c>
      <c r="I38" s="97">
        <v>1</v>
      </c>
      <c r="J38" s="83">
        <f t="shared" si="22"/>
        <v>0</v>
      </c>
      <c r="K38" s="77">
        <v>0</v>
      </c>
      <c r="L38" s="77">
        <v>0</v>
      </c>
      <c r="M38" s="83" t="str">
        <f t="shared" si="23"/>
        <v>--</v>
      </c>
    </row>
    <row r="39" spans="1:13" x14ac:dyDescent="0.2">
      <c r="A39" s="98" t="s">
        <v>21</v>
      </c>
      <c r="B39" s="97">
        <v>297</v>
      </c>
      <c r="C39" s="97">
        <v>283</v>
      </c>
      <c r="D39" s="83">
        <f t="shared" si="20"/>
        <v>4.9469964664310952E-2</v>
      </c>
      <c r="E39" s="97">
        <v>80</v>
      </c>
      <c r="F39" s="97">
        <v>95</v>
      </c>
      <c r="G39" s="83">
        <f t="shared" si="21"/>
        <v>-0.15789473684210525</v>
      </c>
      <c r="H39" s="97">
        <v>33</v>
      </c>
      <c r="I39" s="97">
        <v>39</v>
      </c>
      <c r="J39" s="83">
        <f t="shared" si="22"/>
        <v>-0.15384615384615385</v>
      </c>
      <c r="K39" s="74">
        <v>0</v>
      </c>
      <c r="L39" s="74">
        <v>0</v>
      </c>
      <c r="M39" s="83" t="str">
        <f t="shared" si="23"/>
        <v>--</v>
      </c>
    </row>
    <row r="40" spans="1:13" x14ac:dyDescent="0.2">
      <c r="A40" s="98" t="s">
        <v>22</v>
      </c>
      <c r="B40" s="97">
        <v>48</v>
      </c>
      <c r="C40" s="97">
        <v>35</v>
      </c>
      <c r="D40" s="83">
        <f t="shared" si="20"/>
        <v>0.37142857142857144</v>
      </c>
      <c r="E40" s="97">
        <v>12</v>
      </c>
      <c r="F40" s="97">
        <v>11</v>
      </c>
      <c r="G40" s="83">
        <f t="shared" si="21"/>
        <v>9.0909090909090912E-2</v>
      </c>
      <c r="H40" s="97">
        <v>6</v>
      </c>
      <c r="I40" s="97">
        <v>3</v>
      </c>
      <c r="J40" s="83">
        <f t="shared" si="22"/>
        <v>1</v>
      </c>
      <c r="K40" s="74">
        <v>0</v>
      </c>
      <c r="L40" s="74">
        <v>0</v>
      </c>
      <c r="M40" s="83" t="str">
        <f t="shared" si="23"/>
        <v>--</v>
      </c>
    </row>
    <row r="41" spans="1:13" x14ac:dyDescent="0.2">
      <c r="A41" s="98" t="s">
        <v>9</v>
      </c>
      <c r="B41" s="74">
        <v>49</v>
      </c>
      <c r="C41" s="74">
        <v>51</v>
      </c>
      <c r="D41" s="83">
        <f t="shared" si="20"/>
        <v>-3.9215686274509803E-2</v>
      </c>
      <c r="E41" s="74">
        <v>10</v>
      </c>
      <c r="F41" s="74">
        <v>13</v>
      </c>
      <c r="G41" s="83">
        <f t="shared" si="21"/>
        <v>-0.23076923076923078</v>
      </c>
      <c r="H41" s="74">
        <v>3</v>
      </c>
      <c r="I41" s="74">
        <v>5</v>
      </c>
      <c r="J41" s="83">
        <f t="shared" si="22"/>
        <v>-0.4</v>
      </c>
      <c r="K41" s="74">
        <v>0</v>
      </c>
      <c r="L41" s="74">
        <v>0</v>
      </c>
      <c r="M41" s="83" t="str">
        <f t="shared" si="23"/>
        <v>--</v>
      </c>
    </row>
    <row r="42" spans="1:13" x14ac:dyDescent="0.2">
      <c r="A42" s="98" t="s">
        <v>10</v>
      </c>
      <c r="B42" s="97">
        <v>68</v>
      </c>
      <c r="C42" s="97">
        <v>51</v>
      </c>
      <c r="D42" s="83">
        <f t="shared" si="20"/>
        <v>0.33333333333333331</v>
      </c>
      <c r="E42" s="74">
        <v>20</v>
      </c>
      <c r="F42" s="74">
        <v>12</v>
      </c>
      <c r="G42" s="83">
        <f t="shared" si="21"/>
        <v>0.66666666666666663</v>
      </c>
      <c r="H42" s="74">
        <v>3</v>
      </c>
      <c r="I42" s="74">
        <v>3</v>
      </c>
      <c r="J42" s="83">
        <f t="shared" si="22"/>
        <v>0</v>
      </c>
      <c r="K42" s="74">
        <v>0</v>
      </c>
      <c r="L42" s="74">
        <v>0</v>
      </c>
      <c r="M42" s="83" t="str">
        <f t="shared" si="23"/>
        <v>--</v>
      </c>
    </row>
    <row r="43" spans="1:13" x14ac:dyDescent="0.2">
      <c r="A43" s="98" t="s">
        <v>24</v>
      </c>
      <c r="B43" s="97">
        <v>11</v>
      </c>
      <c r="C43" s="97">
        <v>6</v>
      </c>
      <c r="D43" s="83">
        <f t="shared" si="20"/>
        <v>0.83333333333333337</v>
      </c>
      <c r="E43" s="74">
        <v>1</v>
      </c>
      <c r="F43" s="74">
        <v>0</v>
      </c>
      <c r="G43" s="83" t="str">
        <f t="shared" si="21"/>
        <v>--</v>
      </c>
      <c r="H43" s="74">
        <v>1</v>
      </c>
      <c r="I43" s="74">
        <v>0</v>
      </c>
      <c r="J43" s="83" t="str">
        <f t="shared" si="22"/>
        <v>--</v>
      </c>
      <c r="K43" s="74">
        <v>0</v>
      </c>
      <c r="L43" s="74">
        <v>0</v>
      </c>
      <c r="M43" s="83" t="str">
        <f t="shared" si="23"/>
        <v>--</v>
      </c>
    </row>
    <row r="44" spans="1:13" x14ac:dyDescent="0.2">
      <c r="A44" s="99" t="s">
        <v>13</v>
      </c>
      <c r="B44" s="100"/>
      <c r="C44" s="100"/>
      <c r="D44" s="100"/>
      <c r="E44" s="100"/>
      <c r="F44" s="100"/>
      <c r="G44" s="100"/>
      <c r="H44" s="100"/>
      <c r="I44" s="100"/>
      <c r="J44" s="101"/>
      <c r="K44" s="80"/>
      <c r="L44" s="80"/>
      <c r="M44" s="81"/>
    </row>
    <row r="45" spans="1:13" x14ac:dyDescent="0.2">
      <c r="A45" s="77" t="s">
        <v>12</v>
      </c>
      <c r="B45" s="97">
        <v>358</v>
      </c>
      <c r="C45" s="97">
        <v>323</v>
      </c>
      <c r="D45" s="83">
        <f t="shared" ref="D45:D46" si="24">IF(C45&gt;0,(B45-C45)/C45,"--")</f>
        <v>0.10835913312693499</v>
      </c>
      <c r="E45" s="74">
        <v>89</v>
      </c>
      <c r="F45" s="74">
        <v>88</v>
      </c>
      <c r="G45" s="83">
        <f t="shared" ref="G45:G46" si="25">IF(F45&gt;0,(E45-F45)/F45,"--")</f>
        <v>1.1363636363636364E-2</v>
      </c>
      <c r="H45" s="74">
        <v>34</v>
      </c>
      <c r="I45" s="74">
        <v>37</v>
      </c>
      <c r="J45" s="83">
        <f t="shared" ref="J45:J46" si="26">IF(I45&gt;0,(H45-I45)/I45,"--")</f>
        <v>-8.1081081081081086E-2</v>
      </c>
      <c r="K45" s="74">
        <v>0</v>
      </c>
      <c r="L45" s="74">
        <v>0</v>
      </c>
      <c r="M45" s="83" t="str">
        <f t="shared" si="23"/>
        <v>--</v>
      </c>
    </row>
    <row r="46" spans="1:13" x14ac:dyDescent="0.2">
      <c r="A46" s="77" t="s">
        <v>11</v>
      </c>
      <c r="B46" s="97">
        <v>284</v>
      </c>
      <c r="C46" s="97">
        <v>239</v>
      </c>
      <c r="D46" s="83">
        <f t="shared" si="24"/>
        <v>0.18828451882845187</v>
      </c>
      <c r="E46" s="74">
        <v>73</v>
      </c>
      <c r="F46" s="74">
        <v>72</v>
      </c>
      <c r="G46" s="83">
        <f t="shared" si="25"/>
        <v>1.3888888888888888E-2</v>
      </c>
      <c r="H46" s="74">
        <v>27</v>
      </c>
      <c r="I46" s="74">
        <v>23</v>
      </c>
      <c r="J46" s="83">
        <f t="shared" si="26"/>
        <v>0.17391304347826086</v>
      </c>
      <c r="K46" s="74">
        <v>0</v>
      </c>
      <c r="L46" s="74">
        <v>0</v>
      </c>
      <c r="M46" s="83" t="str">
        <f t="shared" si="23"/>
        <v>--</v>
      </c>
    </row>
    <row r="47" spans="1:13" x14ac:dyDescent="0.2">
      <c r="A47" s="104" t="s">
        <v>23</v>
      </c>
      <c r="B47" s="100"/>
      <c r="C47" s="100"/>
      <c r="D47" s="100"/>
      <c r="E47" s="100"/>
      <c r="F47" s="100"/>
      <c r="G47" s="100"/>
      <c r="H47" s="100"/>
      <c r="I47" s="100"/>
      <c r="J47" s="101"/>
      <c r="K47" s="80"/>
      <c r="L47" s="80"/>
      <c r="M47" s="81"/>
    </row>
    <row r="48" spans="1:13" x14ac:dyDescent="0.2">
      <c r="A48" s="77" t="s">
        <v>14</v>
      </c>
      <c r="B48" s="102">
        <v>518</v>
      </c>
      <c r="C48" s="102">
        <v>438</v>
      </c>
      <c r="D48" s="83">
        <f t="shared" ref="D48:D50" si="27">IF(C48&gt;0,(B48-C48)/C48,"--")</f>
        <v>0.18264840182648401</v>
      </c>
      <c r="E48" s="74">
        <v>124</v>
      </c>
      <c r="F48" s="74">
        <v>131</v>
      </c>
      <c r="G48" s="83">
        <f t="shared" ref="G48:G50" si="28">IF(F48&gt;0,(E48-F48)/F48,"--")</f>
        <v>-5.3435114503816793E-2</v>
      </c>
      <c r="H48" s="74">
        <v>49</v>
      </c>
      <c r="I48" s="74">
        <v>52</v>
      </c>
      <c r="J48" s="83">
        <f t="shared" ref="J48:J50" si="29">IF(I48&gt;0,(H48-I48)/I48,"--")</f>
        <v>-5.7692307692307696E-2</v>
      </c>
      <c r="K48" s="74">
        <v>0</v>
      </c>
      <c r="L48" s="74">
        <v>0</v>
      </c>
      <c r="M48" s="83" t="str">
        <f t="shared" si="23"/>
        <v>--</v>
      </c>
    </row>
    <row r="49" spans="1:13" x14ac:dyDescent="0.2">
      <c r="A49" s="77" t="s">
        <v>15</v>
      </c>
      <c r="B49" s="74">
        <v>56</v>
      </c>
      <c r="C49" s="74">
        <v>73</v>
      </c>
      <c r="D49" s="83">
        <f t="shared" si="27"/>
        <v>-0.23287671232876711</v>
      </c>
      <c r="E49" s="74">
        <v>18</v>
      </c>
      <c r="F49" s="74">
        <v>17</v>
      </c>
      <c r="G49" s="83">
        <f t="shared" si="28"/>
        <v>5.8823529411764705E-2</v>
      </c>
      <c r="H49" s="74">
        <v>9</v>
      </c>
      <c r="I49" s="74">
        <v>5</v>
      </c>
      <c r="J49" s="83">
        <f t="shared" si="29"/>
        <v>0.8</v>
      </c>
      <c r="K49" s="74">
        <v>0</v>
      </c>
      <c r="L49" s="74">
        <v>0</v>
      </c>
      <c r="M49" s="83" t="str">
        <f t="shared" si="23"/>
        <v>--</v>
      </c>
    </row>
    <row r="50" spans="1:13" x14ac:dyDescent="0.2">
      <c r="A50" s="77" t="s">
        <v>10</v>
      </c>
      <c r="B50" s="74">
        <v>68</v>
      </c>
      <c r="C50" s="74">
        <v>51</v>
      </c>
      <c r="D50" s="83">
        <f t="shared" si="27"/>
        <v>0.33333333333333331</v>
      </c>
      <c r="E50" s="74">
        <v>20</v>
      </c>
      <c r="F50" s="74">
        <v>12</v>
      </c>
      <c r="G50" s="83">
        <f t="shared" si="28"/>
        <v>0.66666666666666663</v>
      </c>
      <c r="H50" s="74">
        <v>3</v>
      </c>
      <c r="I50" s="74">
        <v>3</v>
      </c>
      <c r="J50" s="83">
        <f t="shared" si="29"/>
        <v>0</v>
      </c>
      <c r="K50" s="74">
        <v>0</v>
      </c>
      <c r="L50" s="74">
        <v>0</v>
      </c>
      <c r="M50" s="83" t="str">
        <f t="shared" si="23"/>
        <v>--</v>
      </c>
    </row>
    <row r="51" spans="1:13" s="108" customFormat="1" ht="17.25" customHeight="1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</row>
  </sheetData>
  <mergeCells count="2">
    <mergeCell ref="A10:M10"/>
    <mergeCell ref="A31:M31"/>
  </mergeCells>
  <pageMargins left="0.25" right="0.25" top="0.59791666666666665" bottom="0.20499999999999999" header="0.3" footer="0.3"/>
  <pageSetup scale="78" fitToHeight="0" orientation="landscape" r:id="rId1"/>
  <headerFooter differentOddEven="1">
    <oddHeader>&amp;C&amp;"Arial,Bold"&amp;14Autumn 2015 UW Tacoma ICORA Admissions Report (February Numbers)</oddHeader>
    <evenHeader>&amp;C&amp;"Arial,Bold"&amp;14Autumn 2013 UW Tacoma ICORA Enrollment Report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UW Bothell</vt:lpstr>
      <vt:lpstr>UW Seattle</vt:lpstr>
      <vt:lpstr>UW Tacoma</vt:lpstr>
      <vt:lpstr>UW Bothell (Fall)</vt:lpstr>
      <vt:lpstr>UW Seattle (Fall)</vt:lpstr>
      <vt:lpstr>UW Tacoma (Fall)</vt:lpstr>
    </vt:vector>
  </TitlesOfParts>
  <Company>University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eleggio</dc:creator>
  <cp:lastModifiedBy>K. Schoenfeld</cp:lastModifiedBy>
  <cp:lastPrinted>2013-06-19T23:22:19Z</cp:lastPrinted>
  <dcterms:created xsi:type="dcterms:W3CDTF">2011-06-23T21:16:50Z</dcterms:created>
  <dcterms:modified xsi:type="dcterms:W3CDTF">2015-02-20T21:20:07Z</dcterms:modified>
</cp:coreProperties>
</file>