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Staff Schedule" sheetId="2" r:id="rId5"/>
    <sheet state="visible" name="Projected Account Balances" sheetId="3" r:id="rId6"/>
    <sheet state="visible" name="Endowment Distributions" sheetId="4" r:id="rId7"/>
    <sheet state="visible" name="Endowment Ideas From FY19" sheetId="5" r:id="rId8"/>
    <sheet state="hidden" name="Gen FundEndowment Options" sheetId="6" r:id="rId9"/>
    <sheet state="hidden" name="36 Senate" sheetId="7" r:id="rId10"/>
  </sheets>
  <definedNames>
    <definedName localSheetId="0" name="solver_adj">Budget!$F$106</definedName>
    <definedName localSheetId="0" name="solver_opt">Budget!$F$108</definedName>
  </definedNames>
  <calcPr/>
  <extLst>
    <ext uri="GoogleSheetsCustomDataVersion1">
      <go:sheetsCustomData xmlns:go="http://customooxmlschemas.google.com/" r:id="rId11" roundtripDataSignature="AMtx7miFRuFpkmiZClbLEvb9tt1dRfucC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K2">
      <text>
        <t xml:space="preserve">======
ID#AAAAPkAZouM
    (2019-08-08 18:20:18)
Compared  to previous year, as best as possible</t>
      </text>
    </comment>
    <comment authorId="0" ref="B25">
      <text>
        <t xml:space="preserve">======
ID#AAAAPkAZouQ
Robby Perkins-High    (2019-08-08 18:20:18)
Includes "Summits" line from this year</t>
      </text>
    </comment>
  </commentList>
  <extLst>
    <ext uri="GoogleSheetsCustomDataVersion1">
      <go:sheetsCustomData xmlns:go="http://customooxmlschemas.google.com/" r:id="rId1" roundtripDataSignature="AMtx7misb+xtuU4Xm90tPsVJ/yHBMmnwc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5">
      <text>
        <t xml:space="preserve">======
ID#AAAAPkAZouE
    (2019-08-08 18:20:18)
Winter Break</t>
      </text>
    </comment>
    <comment authorId="0" ref="C49">
      <text>
        <t xml:space="preserve">======
ID#AAAAPkAZot4
    (2019-08-08 18:20:18)
Spring Break</t>
      </text>
    </comment>
    <comment authorId="0" ref="C10">
      <text>
        <t xml:space="preserve">======
ID#AAAAPkAZouI
    (2019-08-08 18:20:18)
Officer start</t>
      </text>
    </comment>
    <comment authorId="0" ref="C32">
      <text>
        <t xml:space="preserve">======
ID#AAAAPkAZot8
    (2019-08-08 18:20:18)
Thanksgiving</t>
      </text>
    </comment>
    <comment authorId="0" ref="C22">
      <text>
        <t xml:space="preserve">======
ID#AAAAPkAZouA
    (2019-08-08 18:20:18)
Officer TA/RA switch</t>
      </text>
    </comment>
  </commentList>
  <extLst>
    <ext uri="GoogleSheetsCustomDataVersion1">
      <go:sheetsCustomData xmlns:go="http://customooxmlschemas.google.com/" r:id="rId1" roundtripDataSignature="AMtx7mh5D4HRZYLGLAS8zq9IKLyQbfAiKQ=="/>
    </ext>
  </extLst>
</comments>
</file>

<file path=xl/sharedStrings.xml><?xml version="1.0" encoding="utf-8"?>
<sst xmlns="http://schemas.openxmlformats.org/spreadsheetml/2006/main" count="392" uniqueCount="210">
  <si>
    <t>FY 17</t>
  </si>
  <si>
    <t>FY 18</t>
  </si>
  <si>
    <t>FY 19</t>
  </si>
  <si>
    <t>FY 20</t>
  </si>
  <si>
    <t>FY 21 - Officer's Proposed</t>
  </si>
  <si>
    <t>FY 21 - F&amp;B</t>
  </si>
  <si>
    <t>FY 21 - Exec</t>
  </si>
  <si>
    <t>FY 21 - Senate</t>
  </si>
  <si>
    <t>FY 22 - Exec Com Proposed</t>
  </si>
  <si>
    <t>ADMINISTRATION (16-9570)</t>
  </si>
  <si>
    <t>Budgeted</t>
  </si>
  <si>
    <t>Active</t>
  </si>
  <si>
    <t>Proposed</t>
  </si>
  <si>
    <t>% Change</t>
  </si>
  <si>
    <t>NOTES</t>
  </si>
  <si>
    <t>Office Supplies</t>
  </si>
  <si>
    <t>Materials + Equipment</t>
  </si>
  <si>
    <t>Staff Onboarding</t>
  </si>
  <si>
    <t>SAGE Day on the Hill Travel (DC)</t>
  </si>
  <si>
    <t>Printing</t>
  </si>
  <si>
    <t>Promotional Materials</t>
  </si>
  <si>
    <t>Special Projects Fund</t>
  </si>
  <si>
    <t>Officer Travel Fund</t>
  </si>
  <si>
    <t>**Only from the endowment travel fund line item, this is ~1% of 350k</t>
  </si>
  <si>
    <t>Total</t>
  </si>
  <si>
    <t>PROGRAMMING BUDGET (64-4761)</t>
  </si>
  <si>
    <t>Senate Food</t>
  </si>
  <si>
    <t>Did not receive Provost funding 2020-2021</t>
  </si>
  <si>
    <t>Staff Trainings</t>
  </si>
  <si>
    <t>Committee Events</t>
  </si>
  <si>
    <t>Professional Development Events</t>
  </si>
  <si>
    <t>Fall Events</t>
  </si>
  <si>
    <t>Winter Events</t>
  </si>
  <si>
    <t>Spring Events</t>
  </si>
  <si>
    <t>Huskies on the Hill/Grad Day on the Hill</t>
  </si>
  <si>
    <t>VP INTERNAL (16-9571)</t>
  </si>
  <si>
    <t>Conference Travel</t>
  </si>
  <si>
    <t>Discretionary Funds</t>
  </si>
  <si>
    <t>Fall Events- Supplemental Funding</t>
  </si>
  <si>
    <t>Winter Events- Supplemental Funding</t>
  </si>
  <si>
    <t>Spring Events- Supplemental Funding</t>
  </si>
  <si>
    <t>Committee Events- Supplemental Funding</t>
  </si>
  <si>
    <t>PRESIDENT (16-9572)</t>
  </si>
  <si>
    <t>General Programming</t>
  </si>
  <si>
    <t>VP EXTERNAL (16-9573)</t>
  </si>
  <si>
    <t>Travel Expenses (Olympia)</t>
  </si>
  <si>
    <t>Olympia Parking Permit</t>
  </si>
  <si>
    <t>Grad Day on the Hill</t>
  </si>
  <si>
    <t>TREASURER (16-9574)</t>
  </si>
  <si>
    <t>Telephone Lease</t>
  </si>
  <si>
    <t>Copy Machine Lease</t>
  </si>
  <si>
    <t>Computer Equipment and Software</t>
  </si>
  <si>
    <t>Equipment Replacement</t>
  </si>
  <si>
    <t>Insurance</t>
  </si>
  <si>
    <t>HUB Administration Fee</t>
  </si>
  <si>
    <t>**Will now be covered by SAF funding to the HUB</t>
  </si>
  <si>
    <t>Incidental Room Rental Expenses</t>
  </si>
  <si>
    <t>SECRETARY (16-9575)</t>
  </si>
  <si>
    <t>Diversity Fund</t>
  </si>
  <si>
    <t>PERSONNEL (16-9576)</t>
  </si>
  <si>
    <t>President's Salary</t>
  </si>
  <si>
    <t>Vice President of Internal Affairs Salary</t>
  </si>
  <si>
    <t>Vice President of External Affairs Salary</t>
  </si>
  <si>
    <t>Treasurer's Salary</t>
  </si>
  <si>
    <t>Secretary Salary</t>
  </si>
  <si>
    <t>Tuition Compensation</t>
  </si>
  <si>
    <t>Officer's Subtotal</t>
  </si>
  <si>
    <t>President Summer</t>
  </si>
  <si>
    <t>**12 weeks at $30hr/20 hours per week</t>
  </si>
  <si>
    <t>VP Internal Summer</t>
  </si>
  <si>
    <t>VP External Summer</t>
  </si>
  <si>
    <t>Treasurer Summer</t>
  </si>
  <si>
    <t>Secretary Summer</t>
  </si>
  <si>
    <t>Office Manager Summer</t>
  </si>
  <si>
    <t>Director of Events Summer</t>
  </si>
  <si>
    <t>Creative Director Summer</t>
  </si>
  <si>
    <t>Senate Clerk Summer</t>
  </si>
  <si>
    <t>Summer Hourly Staff Subtotal</t>
  </si>
  <si>
    <t>EA + Campus Partnerships</t>
  </si>
  <si>
    <t>See "Staff Schedule" sheet for details</t>
  </si>
  <si>
    <t>Director of Communications</t>
  </si>
  <si>
    <t>Creative Director</t>
  </si>
  <si>
    <t>Director of Events</t>
  </si>
  <si>
    <t>Organizing Director</t>
  </si>
  <si>
    <t>Policy Director</t>
  </si>
  <si>
    <t>Clerk</t>
  </si>
  <si>
    <t>Office Manager</t>
  </si>
  <si>
    <t>Budget Specialist</t>
  </si>
  <si>
    <t>Executive Senators</t>
  </si>
  <si>
    <t>"Stipend" of $450 per quarter per Exec Senator, additional amount for propsed additional senator</t>
  </si>
  <si>
    <t>Regular Hourly Staff Subtotal</t>
  </si>
  <si>
    <t>Staff Benefits Loading</t>
  </si>
  <si>
    <t>estimated benefits loading, not actual</t>
  </si>
  <si>
    <t>Officer Benefits Loading</t>
  </si>
  <si>
    <t>Benefits Subtotal</t>
  </si>
  <si>
    <t>DEPARTMENTAL ALLOCATIONS (16-9577)</t>
  </si>
  <si>
    <t>SPECIAL ALLOCATIONS (16-9578)</t>
  </si>
  <si>
    <t>TRAVEL GRANTS (16-9579)</t>
  </si>
  <si>
    <t>TOTAL ANNUAL BUDGET</t>
  </si>
  <si>
    <t>Income from Provost</t>
  </si>
  <si>
    <t>Endowment Distributions</t>
  </si>
  <si>
    <t>General Fund</t>
  </si>
  <si>
    <t>SAF Funding Request</t>
  </si>
  <si>
    <t>Position</t>
  </si>
  <si>
    <t>Assumptions</t>
  </si>
  <si>
    <t>FY19 hours/week</t>
  </si>
  <si>
    <t>Officer benefit rate</t>
  </si>
  <si>
    <t>FY20 hours/week</t>
  </si>
  <si>
    <t>Staff/summer benefit rate</t>
  </si>
  <si>
    <t>FY21 hours/week</t>
  </si>
  <si>
    <t>FY22 hours/week</t>
  </si>
  <si>
    <t>Rate</t>
  </si>
  <si>
    <t>Week of</t>
  </si>
  <si>
    <t>On/Off</t>
  </si>
  <si>
    <t>**Schedule will be updated with actual breaks, however total amount is correct</t>
  </si>
  <si>
    <t>Wages</t>
  </si>
  <si>
    <t>Benefits</t>
  </si>
  <si>
    <t>Acccount</t>
  </si>
  <si>
    <t>Projected Year End Balance FY20</t>
  </si>
  <si>
    <t>General Fund (as of 2/10/2020)</t>
  </si>
  <si>
    <t>25% of Operating</t>
  </si>
  <si>
    <t>Spendable Reserves (as of 2/10/2020)</t>
  </si>
  <si>
    <t>Endowment Distribution: Student Org Fund</t>
  </si>
  <si>
    <t>Endowment Distribution: Travel Fund</t>
  </si>
  <si>
    <t>Total Endowment Distributions</t>
  </si>
  <si>
    <t>Endowment (assumes no change)</t>
  </si>
  <si>
    <t>**CURRENT FY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</si>
  <si>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</si>
  <si>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</si>
  <si>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</si>
  <si>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</si>
  <si>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</si>
  <si>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</si>
  <si>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</si>
  <si>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</si>
  <si>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</si>
  <si>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</si>
  <si>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Student Org Fund</t>
  </si>
  <si>
    <t>Travel Fund</t>
  </si>
  <si>
    <t>Endowment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</si>
  <si>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</si>
  <si>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</si>
  <si>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</si>
  <si>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</si>
  <si>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</si>
  <si>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</si>
  <si>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</si>
  <si>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</si>
  <si>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</si>
  <si>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</si>
  <si>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</si>
  <si>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</si>
  <si>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Running Total</t>
  </si>
  <si>
    <t>Percent of Endowment Distributed</t>
  </si>
  <si>
    <t>Estimated EOY Balance</t>
  </si>
  <si>
    <t>FY20 Endowment Growth Plan 1</t>
  </si>
  <si>
    <t>FY20 Endowment Growth Plan 2</t>
  </si>
  <si>
    <t>FY20 Endowment Growth Plan 3</t>
  </si>
  <si>
    <t>Option 1 (From original Proposed Budget)</t>
  </si>
  <si>
    <t>***IMPORTANT NOTE: All of these options do NOT include our current Endowment Distributions account balance (built up from previous years of not spending), which I project to be ~$25,000 by the end of the year. This could be spent during any year, and would be in addition to what is listed under the "Endowment Distributions" line.***</t>
  </si>
  <si>
    <t>- Transfer $100,000 to the Endowment</t>
  </si>
  <si>
    <t>SAF Request</t>
  </si>
  <si>
    <t>- Use $15K/year of Gen Fund for 8 years</t>
  </si>
  <si>
    <t>Provost Funding</t>
  </si>
  <si>
    <t>Gen Fund Spending</t>
  </si>
  <si>
    <t>Spendable Gen Fund Balance</t>
  </si>
  <si>
    <t>Option 2</t>
  </si>
  <si>
    <t>- Transfer nothing to the Endowment</t>
  </si>
  <si>
    <t>- Use $30K/year of Gen Fund for 7 years, $10K in 8th year</t>
  </si>
  <si>
    <t>Option 3</t>
  </si>
  <si>
    <t>- Use $30K/year of Gen Fund for 4 years</t>
  </si>
  <si>
    <t>Option 4</t>
  </si>
  <si>
    <t>- Transfer $200,000 to the Endowment</t>
  </si>
  <si>
    <t>- Do not supplement annual budget</t>
  </si>
  <si>
    <t>- Leave remaining $70K for projects as needed</t>
  </si>
  <si>
    <t>Option 5</t>
  </si>
  <si>
    <t>Spend down Gen Fund</t>
  </si>
  <si>
    <t>- Transfer $150,000 to the Endowment</t>
  </si>
  <si>
    <t>- Use $10K/year of Gen Fund for 8 years</t>
  </si>
  <si>
    <t>Category</t>
  </si>
  <si>
    <t>FY20 - Both</t>
  </si>
  <si>
    <t>Staff Training</t>
  </si>
  <si>
    <t>Supplies + Equipment</t>
  </si>
  <si>
    <t>General Events</t>
  </si>
  <si>
    <t>HUB Admin Fee</t>
  </si>
  <si>
    <t>Profession Dev. Events</t>
  </si>
  <si>
    <t>Boring things</t>
  </si>
  <si>
    <t>Huskies on the Hill</t>
  </si>
  <si>
    <t>TOTAL</t>
  </si>
  <si>
    <t>FY20 - F&amp;B</t>
  </si>
  <si>
    <t>FY20 - Exec</t>
  </si>
  <si>
    <t>Still in discussions</t>
  </si>
  <si>
    <t>President</t>
  </si>
  <si>
    <t>VP External</t>
  </si>
  <si>
    <t>VP Internal</t>
  </si>
  <si>
    <t>Secretary</t>
  </si>
  <si>
    <t>SAF REQUEST</t>
  </si>
  <si>
    <t>Treasurer</t>
  </si>
  <si>
    <t>Day on the Hill</t>
  </si>
  <si>
    <t>Diversity</t>
  </si>
  <si>
    <t>Travel Grants</t>
  </si>
  <si>
    <t>Special Allocations</t>
  </si>
  <si>
    <t>Departmental</t>
  </si>
  <si>
    <t>Officer Salaries</t>
  </si>
  <si>
    <t>Officer Tuition Waivers</t>
  </si>
  <si>
    <t>Officer Summer Pay</t>
  </si>
  <si>
    <t>Benefits Loading</t>
  </si>
  <si>
    <t>Hourly Staff - Summer</t>
  </si>
  <si>
    <t>Hourly Staff - School Year</t>
  </si>
  <si>
    <t>Exec Senator Stipend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</si>
</sst>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_([$$-409]* #,##0.00_);_([$$-409]* \(#,##0.00\);_([$$-409]* &quot;-&quot;??_);_(@_)"/>
    <numFmt numFmtId="165" formatCode="#,##0%;\(#,##0\)%;&quot;-&quot;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  <numFmt numFmtId="168" formatCode="&quot;$&quot;#,##0.00"/>
    <numFmt numFmtId="169" formatCode="&quot;$&quot;#,##0_);[Red]\(&quot;$&quot;#,##0\)"/>
    <numFmt numFmtId="170" formatCode="&quot;$&quot;#,##0"/>
    <numFmt numFmtId="171" formatCode="_(#,##0.00_);_(\(#,##0.00\);_(&quot;-&quot;_);_(@_)"/>
    <numFmt numFmtId="172" formatCode="_(&quot;$&quot;#,##0.00_);_(&quot;$&quot;\(#,##0.00\);_(&quot;-&quot;_);_(@_)"/>
  </numFmts>
  <fonts count="16"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b/>
      <u/>
      <sz val="10.0"/>
      <color theme="1"/>
      <name val="Arial"/>
    </font>
    <font>
      <color theme="1"/>
      <name val="Calibri"/>
    </font>
    <font>
      <i/>
      <sz val="10.0"/>
      <color theme="1"/>
      <name val="Arial"/>
    </font>
    <font>
      <sz val="12.0"/>
      <color rgb="FF000000"/>
      <name val="Calibri"/>
    </font>
    <font>
      <i/>
      <sz val="10.0"/>
      <color rgb="FF000000"/>
      <name val="Arial"/>
    </font>
    <font>
      <u/>
      <sz val="10.0"/>
      <color rgb="FF000000"/>
      <name val="Arial"/>
    </font>
    <font>
      <b/>
      <sz val="9.0"/>
      <color rgb="FF000000"/>
      <name val="Arial"/>
    </font>
    <font/>
    <font>
      <b/>
      <i/>
      <sz val="10.0"/>
      <color rgb="FF000000"/>
      <name val="Arial"/>
    </font>
    <font>
      <u/>
      <sz val="10.0"/>
      <color rgb="FF000000"/>
      <name val="Arial"/>
    </font>
    <font>
      <u/>
      <sz val="10.0"/>
      <color theme="1"/>
      <name val="Arial"/>
    </font>
    <font>
      <u/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</fills>
  <borders count="50">
    <border/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dotted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 style="dotted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dotted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dotted">
        <color rgb="FF000000"/>
      </left>
      <right style="thin">
        <color rgb="FF000000"/>
      </right>
      <top/>
      <bottom style="double">
        <color rgb="FF000000"/>
      </bottom>
    </border>
    <border>
      <left/>
      <top/>
      <bottom/>
    </border>
    <border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</border>
    <border>
      <left style="medium">
        <color rgb="FF000000"/>
      </left>
      <right style="medium">
        <color rgb="FFCCCCCC"/>
      </right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CCCCCC"/>
      </right>
      <bottom style="medium">
        <color rgb="FFCCCCCC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2" fillId="2" fontId="0" numFmtId="0" xfId="0" applyAlignment="1" applyBorder="1" applyFont="1">
      <alignment horizontal="center"/>
    </xf>
    <xf borderId="1" fillId="2" fontId="0" numFmtId="0" xfId="0" applyAlignment="1" applyBorder="1" applyFont="1">
      <alignment horizontal="center"/>
    </xf>
    <xf borderId="3" fillId="2" fontId="0" numFmtId="0" xfId="0" applyAlignment="1" applyBorder="1" applyFont="1">
      <alignment horizontal="center"/>
    </xf>
    <xf borderId="4" fillId="2" fontId="0" numFmtId="0" xfId="0" applyAlignment="1" applyBorder="1" applyFont="1">
      <alignment horizontal="center"/>
    </xf>
    <xf borderId="0" fillId="0" fontId="0" numFmtId="0" xfId="0" applyFont="1"/>
    <xf borderId="5" fillId="2" fontId="1" numFmtId="0" xfId="0" applyBorder="1" applyFont="1"/>
    <xf borderId="6" fillId="2" fontId="2" numFmtId="0" xfId="0" applyBorder="1" applyFont="1"/>
    <xf borderId="5" fillId="2" fontId="2" numFmtId="0" xfId="0" applyBorder="1" applyFont="1"/>
    <xf borderId="5" fillId="2" fontId="3" numFmtId="0" xfId="0" applyBorder="1" applyFont="1"/>
    <xf borderId="7" fillId="2" fontId="3" numFmtId="0" xfId="0" applyBorder="1" applyFont="1"/>
    <xf borderId="6" fillId="2" fontId="3" numFmtId="0" xfId="0" applyBorder="1" applyFont="1"/>
    <xf borderId="0" fillId="0" fontId="4" numFmtId="0" xfId="0" applyAlignment="1" applyFont="1">
      <alignment horizontal="center"/>
    </xf>
    <xf borderId="8" fillId="0" fontId="1" numFmtId="0" xfId="0" applyBorder="1" applyFont="1"/>
    <xf borderId="9" fillId="0" fontId="1" numFmtId="164" xfId="0" applyBorder="1" applyFont="1" applyNumberFormat="1"/>
    <xf borderId="8" fillId="0" fontId="1" numFmtId="164" xfId="0" applyBorder="1" applyFont="1" applyNumberFormat="1"/>
    <xf borderId="10" fillId="0" fontId="1" numFmtId="164" xfId="0" applyBorder="1" applyFont="1" applyNumberFormat="1"/>
    <xf borderId="9" fillId="0" fontId="0" numFmtId="165" xfId="0" applyAlignment="1" applyBorder="1" applyFont="1" applyNumberFormat="1">
      <alignment horizontal="center"/>
    </xf>
    <xf borderId="7" fillId="3" fontId="1" numFmtId="164" xfId="0" applyBorder="1" applyFill="1" applyFont="1" applyNumberFormat="1"/>
    <xf borderId="11" fillId="0" fontId="2" numFmtId="0" xfId="0" applyBorder="1" applyFont="1"/>
    <xf borderId="12" fillId="0" fontId="2" numFmtId="164" xfId="0" applyBorder="1" applyFont="1" applyNumberFormat="1"/>
    <xf borderId="11" fillId="0" fontId="2" numFmtId="164" xfId="0" applyBorder="1" applyFont="1" applyNumberFormat="1"/>
    <xf borderId="13" fillId="0" fontId="2" numFmtId="164" xfId="0" applyBorder="1" applyFont="1" applyNumberFormat="1"/>
    <xf borderId="8" fillId="0" fontId="0" numFmtId="0" xfId="0" applyBorder="1" applyFont="1"/>
    <xf borderId="9" fillId="0" fontId="0" numFmtId="164" xfId="0" applyBorder="1" applyFont="1" applyNumberFormat="1"/>
    <xf borderId="8" fillId="0" fontId="0" numFmtId="164" xfId="0" applyBorder="1" applyFont="1" applyNumberFormat="1"/>
    <xf borderId="6" fillId="2" fontId="1" numFmtId="164" xfId="0" applyBorder="1" applyFont="1" applyNumberFormat="1"/>
    <xf borderId="5" fillId="2" fontId="1" numFmtId="164" xfId="0" applyBorder="1" applyFont="1" applyNumberFormat="1"/>
    <xf borderId="7" fillId="2" fontId="1" numFmtId="164" xfId="0" applyBorder="1" applyFont="1" applyNumberFormat="1"/>
    <xf borderId="0" fillId="0" fontId="5" numFmtId="0" xfId="0" applyFont="1"/>
    <xf borderId="10" fillId="0" fontId="0" numFmtId="164" xfId="0" applyBorder="1" applyFont="1" applyNumberFormat="1"/>
    <xf borderId="8" fillId="0" fontId="2" numFmtId="0" xfId="0" applyBorder="1" applyFont="1"/>
    <xf borderId="9" fillId="0" fontId="2" numFmtId="164" xfId="0" applyBorder="1" applyFont="1" applyNumberFormat="1"/>
    <xf borderId="8" fillId="0" fontId="2" numFmtId="164" xfId="0" applyBorder="1" applyFont="1" applyNumberFormat="1"/>
    <xf borderId="6" fillId="2" fontId="2" numFmtId="164" xfId="0" applyBorder="1" applyFont="1" applyNumberFormat="1"/>
    <xf borderId="5" fillId="2" fontId="2" numFmtId="164" xfId="0" applyBorder="1" applyFont="1" applyNumberFormat="1"/>
    <xf borderId="8" fillId="0" fontId="1" numFmtId="164" xfId="0" applyAlignment="1" applyBorder="1" applyFont="1" applyNumberFormat="1">
      <alignment horizontal="right"/>
    </xf>
    <xf borderId="0" fillId="0" fontId="0" numFmtId="164" xfId="0" applyFont="1" applyNumberFormat="1"/>
    <xf borderId="10" fillId="0" fontId="1" numFmtId="164" xfId="0" applyAlignment="1" applyBorder="1" applyFont="1" applyNumberFormat="1">
      <alignment horizontal="right"/>
    </xf>
    <xf borderId="14" fillId="4" fontId="6" numFmtId="0" xfId="0" applyBorder="1" applyFill="1" applyFont="1"/>
    <xf borderId="15" fillId="4" fontId="1" numFmtId="164" xfId="0" applyAlignment="1" applyBorder="1" applyFont="1" applyNumberFormat="1">
      <alignment horizontal="right"/>
    </xf>
    <xf borderId="14" fillId="4" fontId="1" numFmtId="164" xfId="0" applyAlignment="1" applyBorder="1" applyFont="1" applyNumberFormat="1">
      <alignment horizontal="right"/>
    </xf>
    <xf borderId="16" fillId="4" fontId="1" numFmtId="164" xfId="0" applyAlignment="1" applyBorder="1" applyFont="1" applyNumberFormat="1">
      <alignment horizontal="right"/>
    </xf>
    <xf borderId="9" fillId="0" fontId="0" numFmtId="166" xfId="0" applyBorder="1" applyFont="1" applyNumberFormat="1"/>
    <xf borderId="0" fillId="0" fontId="7" numFmtId="0" xfId="0" applyFont="1"/>
    <xf borderId="0" fillId="0" fontId="0" numFmtId="166" xfId="0" applyFont="1" applyNumberFormat="1"/>
    <xf borderId="8" fillId="0" fontId="0" numFmtId="166" xfId="0" applyBorder="1" applyFont="1" applyNumberFormat="1"/>
    <xf borderId="0" fillId="0" fontId="7" numFmtId="166" xfId="0" applyAlignment="1" applyFont="1" applyNumberFormat="1">
      <alignment horizontal="left"/>
    </xf>
    <xf borderId="8" fillId="0" fontId="1" numFmtId="166" xfId="0" applyBorder="1" applyFont="1" applyNumberFormat="1"/>
    <xf borderId="9" fillId="0" fontId="7" numFmtId="166" xfId="0" applyAlignment="1" applyBorder="1" applyFont="1" applyNumberFormat="1">
      <alignment horizontal="left"/>
    </xf>
    <xf borderId="0" fillId="0" fontId="0" numFmtId="10" xfId="0" applyFont="1" applyNumberFormat="1"/>
    <xf borderId="15" fillId="4" fontId="1" numFmtId="165" xfId="0" applyAlignment="1" applyBorder="1" applyFont="1" applyNumberFormat="1">
      <alignment horizontal="center"/>
    </xf>
    <xf borderId="14" fillId="2" fontId="2" numFmtId="0" xfId="0" applyBorder="1" applyFont="1"/>
    <xf borderId="15" fillId="2" fontId="2" numFmtId="164" xfId="0" applyAlignment="1" applyBorder="1" applyFont="1" applyNumberFormat="1">
      <alignment horizontal="right"/>
    </xf>
    <xf borderId="14" fillId="2" fontId="2" numFmtId="164" xfId="0" applyAlignment="1" applyBorder="1" applyFont="1" applyNumberFormat="1">
      <alignment horizontal="right"/>
    </xf>
    <xf borderId="16" fillId="2" fontId="2" numFmtId="164" xfId="0" applyAlignment="1" applyBorder="1" applyFont="1" applyNumberFormat="1">
      <alignment horizontal="right"/>
    </xf>
    <xf borderId="15" fillId="2" fontId="1" numFmtId="165" xfId="0" applyAlignment="1" applyBorder="1" applyFont="1" applyNumberFormat="1">
      <alignment horizontal="center"/>
    </xf>
    <xf borderId="9" fillId="0" fontId="1" numFmtId="165" xfId="0" applyAlignment="1" applyBorder="1" applyFont="1" applyNumberFormat="1">
      <alignment horizontal="center"/>
    </xf>
    <xf borderId="14" fillId="2" fontId="1" numFmtId="0" xfId="0" applyBorder="1" applyFont="1"/>
    <xf borderId="15" fillId="2" fontId="2" numFmtId="164" xfId="0" applyBorder="1" applyFont="1" applyNumberFormat="1"/>
    <xf borderId="14" fillId="2" fontId="2" numFmtId="164" xfId="0" applyBorder="1" applyFont="1" applyNumberFormat="1"/>
    <xf borderId="16" fillId="2" fontId="2" numFmtId="164" xfId="0" applyBorder="1" applyFont="1" applyNumberFormat="1"/>
    <xf borderId="15" fillId="2" fontId="2" numFmtId="165" xfId="0" applyAlignment="1" applyBorder="1" applyFont="1" applyNumberFormat="1">
      <alignment horizontal="center"/>
    </xf>
    <xf borderId="7" fillId="2" fontId="2" numFmtId="164" xfId="0" applyBorder="1" applyFont="1" applyNumberFormat="1"/>
    <xf borderId="6" fillId="2" fontId="2" numFmtId="165" xfId="0" applyAlignment="1" applyBorder="1" applyFont="1" applyNumberFormat="1">
      <alignment horizontal="center"/>
    </xf>
    <xf borderId="9" fillId="0" fontId="0" numFmtId="0" xfId="0" applyBorder="1" applyFont="1"/>
    <xf borderId="17" fillId="5" fontId="2" numFmtId="0" xfId="0" applyBorder="1" applyFill="1" applyFont="1"/>
    <xf borderId="18" fillId="5" fontId="1" numFmtId="164" xfId="0" applyBorder="1" applyFont="1" applyNumberFormat="1"/>
    <xf borderId="17" fillId="5" fontId="1" numFmtId="164" xfId="0" applyBorder="1" applyFont="1" applyNumberFormat="1"/>
    <xf borderId="19" fillId="5" fontId="1" numFmtId="164" xfId="0" applyBorder="1" applyFont="1" applyNumberFormat="1"/>
    <xf borderId="18" fillId="5" fontId="1" numFmtId="165" xfId="0" applyAlignment="1" applyBorder="1" applyFont="1" applyNumberFormat="1">
      <alignment horizontal="center"/>
    </xf>
    <xf borderId="9" fillId="0" fontId="1" numFmtId="166" xfId="0" applyBorder="1" applyFont="1" applyNumberFormat="1"/>
    <xf borderId="10" fillId="0" fontId="0" numFmtId="166" xfId="0" applyBorder="1" applyFont="1" applyNumberFormat="1"/>
    <xf borderId="10" fillId="0" fontId="1" numFmtId="166" xfId="0" applyBorder="1" applyFont="1" applyNumberFormat="1"/>
    <xf borderId="8" fillId="0" fontId="3" numFmtId="0" xfId="0" applyBorder="1" applyFont="1"/>
    <xf borderId="9" fillId="0" fontId="2" numFmtId="165" xfId="0" applyAlignment="1" applyBorder="1" applyFont="1" applyNumberFormat="1">
      <alignment horizontal="center"/>
    </xf>
    <xf borderId="20" fillId="5" fontId="2" numFmtId="0" xfId="0" applyBorder="1" applyFont="1"/>
    <xf borderId="21" fillId="5" fontId="1" numFmtId="166" xfId="0" applyBorder="1" applyFont="1" applyNumberFormat="1"/>
    <xf borderId="20" fillId="5" fontId="1" numFmtId="166" xfId="0" applyBorder="1" applyFont="1" applyNumberFormat="1"/>
    <xf borderId="20" fillId="5" fontId="1" numFmtId="167" xfId="0" applyBorder="1" applyFont="1" applyNumberFormat="1"/>
    <xf borderId="22" fillId="5" fontId="1" numFmtId="167" xfId="0" applyBorder="1" applyFont="1" applyNumberFormat="1"/>
    <xf borderId="21" fillId="5" fontId="1" numFmtId="165" xfId="0" applyAlignment="1" applyBorder="1" applyFont="1" applyNumberFormat="1">
      <alignment horizontal="center"/>
    </xf>
    <xf borderId="0" fillId="0" fontId="0" numFmtId="167" xfId="0" applyFont="1" applyNumberFormat="1"/>
    <xf borderId="0" fillId="0" fontId="6" numFmtId="0" xfId="0" applyFont="1"/>
    <xf borderId="0" fillId="0" fontId="0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0" numFmtId="9" xfId="0" applyFont="1" applyNumberFormat="1"/>
    <xf borderId="0" fillId="0" fontId="1" numFmtId="168" xfId="0" applyFont="1" applyNumberFormat="1"/>
    <xf borderId="0" fillId="0" fontId="1" numFmtId="10" xfId="0" applyAlignment="1" applyFont="1" applyNumberFormat="1">
      <alignment horizontal="center"/>
    </xf>
    <xf borderId="0" fillId="0" fontId="0" numFmtId="0" xfId="0" applyAlignment="1" applyFont="1">
      <alignment shrinkToFit="0" wrapText="1"/>
    </xf>
    <xf borderId="0" fillId="0" fontId="8" numFmtId="0" xfId="0" applyAlignment="1" applyFont="1">
      <alignment horizontal="left" shrinkToFit="0" wrapText="1"/>
    </xf>
    <xf borderId="0" fillId="0" fontId="8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8" numFmtId="0" xfId="0" applyAlignment="1" applyFont="1">
      <alignment horizontal="left"/>
    </xf>
    <xf borderId="0" fillId="0" fontId="8" numFmtId="0" xfId="0" applyFont="1"/>
    <xf borderId="23" fillId="5" fontId="0" numFmtId="0" xfId="0" applyAlignment="1" applyBorder="1" applyFont="1">
      <alignment horizontal="center"/>
    </xf>
    <xf borderId="23" fillId="5" fontId="0" numFmtId="169" xfId="0" applyAlignment="1" applyBorder="1" applyFont="1" applyNumberFormat="1">
      <alignment horizontal="center"/>
    </xf>
    <xf borderId="23" fillId="2" fontId="0" numFmtId="0" xfId="0" applyBorder="1" applyFont="1"/>
    <xf borderId="23" fillId="2" fontId="3" numFmtId="0" xfId="0" applyBorder="1" applyFont="1"/>
    <xf borderId="0" fillId="0" fontId="0" numFmtId="16" xfId="0" applyFont="1" applyNumberFormat="1"/>
    <xf borderId="23" fillId="5" fontId="0" numFmtId="0" xfId="0" applyBorder="1" applyFont="1"/>
    <xf borderId="0" fillId="0" fontId="3" numFmtId="0" xfId="0" applyFont="1"/>
    <xf borderId="0" fillId="0" fontId="1" numFmtId="0" xfId="0" applyFont="1"/>
    <xf borderId="24" fillId="0" fontId="0" numFmtId="16" xfId="0" applyBorder="1" applyFont="1" applyNumberFormat="1"/>
    <xf borderId="25" fillId="0" fontId="1" numFmtId="0" xfId="0" applyBorder="1" applyFont="1"/>
    <xf borderId="4" fillId="5" fontId="0" numFmtId="0" xfId="0" applyBorder="1" applyFont="1"/>
    <xf borderId="25" fillId="0" fontId="0" numFmtId="166" xfId="0" applyBorder="1" applyFont="1" applyNumberFormat="1"/>
    <xf borderId="0" fillId="0" fontId="2" numFmtId="0" xfId="0" applyFont="1"/>
    <xf borderId="0" fillId="0" fontId="2" numFmtId="170" xfId="0" applyAlignment="1" applyFont="1" applyNumberFormat="1">
      <alignment vertical="top"/>
    </xf>
    <xf borderId="0" fillId="0" fontId="1" numFmtId="170" xfId="0" applyFont="1" applyNumberFormat="1"/>
    <xf borderId="0" fillId="0" fontId="3" numFmtId="170" xfId="0" applyFont="1" applyNumberFormat="1"/>
    <xf borderId="0" fillId="0" fontId="1" numFmtId="170" xfId="0" applyAlignment="1" applyFont="1" applyNumberFormat="1">
      <alignment vertical="top"/>
    </xf>
    <xf borderId="0" fillId="0" fontId="2" numFmtId="170" xfId="0" applyFont="1" applyNumberFormat="1"/>
    <xf borderId="0" fillId="0" fontId="10" numFmtId="4" xfId="0" applyFont="1" applyNumberFormat="1"/>
    <xf borderId="0" fillId="0" fontId="0" numFmtId="170" xfId="0" applyFont="1" applyNumberFormat="1"/>
    <xf borderId="23" fillId="6" fontId="0" numFmtId="0" xfId="0" applyBorder="1" applyFill="1" applyFont="1"/>
    <xf borderId="23" fillId="6" fontId="8" numFmtId="0" xfId="0" applyBorder="1" applyFont="1"/>
    <xf borderId="26" fillId="6" fontId="3" numFmtId="0" xfId="0" applyAlignment="1" applyBorder="1" applyFont="1">
      <alignment horizontal="center"/>
    </xf>
    <xf borderId="27" fillId="0" fontId="11" numFmtId="0" xfId="0" applyBorder="1" applyFont="1"/>
    <xf borderId="28" fillId="0" fontId="11" numFmtId="0" xfId="0" applyBorder="1" applyFont="1"/>
    <xf borderId="5" fillId="6" fontId="0" numFmtId="0" xfId="0" applyAlignment="1" applyBorder="1" applyFont="1">
      <alignment horizontal="center"/>
    </xf>
    <xf borderId="23" fillId="6" fontId="0" numFmtId="0" xfId="0" applyAlignment="1" applyBorder="1" applyFont="1">
      <alignment horizontal="center"/>
    </xf>
    <xf borderId="7" fillId="6" fontId="0" numFmtId="0" xfId="0" applyAlignment="1" applyBorder="1" applyFont="1">
      <alignment horizontal="center"/>
    </xf>
    <xf borderId="23" fillId="6" fontId="0" numFmtId="0" xfId="0" applyAlignment="1" applyBorder="1" applyFont="1">
      <alignment horizontal="right"/>
    </xf>
    <xf borderId="5" fillId="6" fontId="0" numFmtId="171" xfId="0" applyAlignment="1" applyBorder="1" applyFont="1" applyNumberFormat="1">
      <alignment horizontal="center"/>
    </xf>
    <xf borderId="23" fillId="6" fontId="0" numFmtId="171" xfId="0" applyAlignment="1" applyBorder="1" applyFont="1" applyNumberFormat="1">
      <alignment horizontal="center"/>
    </xf>
    <xf borderId="7" fillId="6" fontId="0" numFmtId="171" xfId="0" applyAlignment="1" applyBorder="1" applyFont="1" applyNumberFormat="1">
      <alignment horizontal="center"/>
    </xf>
    <xf borderId="29" fillId="6" fontId="0" numFmtId="171" xfId="0" applyAlignment="1" applyBorder="1" applyFont="1" applyNumberFormat="1">
      <alignment horizontal="center"/>
    </xf>
    <xf borderId="30" fillId="6" fontId="0" numFmtId="171" xfId="0" applyAlignment="1" applyBorder="1" applyFont="1" applyNumberFormat="1">
      <alignment horizontal="center"/>
    </xf>
    <xf borderId="31" fillId="6" fontId="0" numFmtId="171" xfId="0" applyAlignment="1" applyBorder="1" applyFont="1" applyNumberFormat="1">
      <alignment horizontal="center"/>
    </xf>
    <xf borderId="23" fillId="6" fontId="3" numFmtId="0" xfId="0" applyAlignment="1" applyBorder="1" applyFont="1">
      <alignment horizontal="right"/>
    </xf>
    <xf borderId="5" fillId="6" fontId="3" numFmtId="172" xfId="0" applyAlignment="1" applyBorder="1" applyFont="1" applyNumberFormat="1">
      <alignment horizontal="center"/>
    </xf>
    <xf borderId="23" fillId="6" fontId="3" numFmtId="172" xfId="0" applyAlignment="1" applyBorder="1" applyFont="1" applyNumberFormat="1">
      <alignment horizontal="center"/>
    </xf>
    <xf borderId="7" fillId="6" fontId="3" numFmtId="172" xfId="0" applyAlignment="1" applyBorder="1" applyFont="1" applyNumberFormat="1">
      <alignment horizontal="center"/>
    </xf>
    <xf borderId="32" fillId="6" fontId="3" numFmtId="0" xfId="0" applyAlignment="1" applyBorder="1" applyFont="1">
      <alignment horizontal="center"/>
    </xf>
    <xf borderId="33" fillId="0" fontId="11" numFmtId="0" xfId="0" applyBorder="1" applyFont="1"/>
    <xf borderId="23" fillId="6" fontId="8" numFmtId="9" xfId="0" applyAlignment="1" applyBorder="1" applyFont="1" applyNumberFormat="1">
      <alignment horizontal="center"/>
    </xf>
    <xf borderId="7" fillId="6" fontId="3" numFmtId="9" xfId="0" applyAlignment="1" applyBorder="1" applyFont="1" applyNumberFormat="1">
      <alignment horizontal="center"/>
    </xf>
    <xf borderId="23" fillId="6" fontId="0" numFmtId="39" xfId="0" applyAlignment="1" applyBorder="1" applyFont="1" applyNumberFormat="1">
      <alignment horizontal="center"/>
    </xf>
    <xf borderId="23" fillId="6" fontId="0" numFmtId="172" xfId="0" applyAlignment="1" applyBorder="1" applyFont="1" applyNumberFormat="1">
      <alignment horizontal="center"/>
    </xf>
    <xf borderId="32" fillId="6" fontId="12" numFmtId="39" xfId="0" applyAlignment="1" applyBorder="1" applyFont="1" applyNumberFormat="1">
      <alignment horizontal="center"/>
    </xf>
    <xf borderId="23" fillId="6" fontId="3" numFmtId="0" xfId="0" applyBorder="1" applyFont="1"/>
    <xf borderId="5" fillId="6" fontId="8" numFmtId="9" xfId="0" applyAlignment="1" applyBorder="1" applyFont="1" applyNumberFormat="1">
      <alignment horizontal="center"/>
    </xf>
    <xf borderId="23" fillId="6" fontId="3" numFmtId="9" xfId="0" applyAlignment="1" applyBorder="1" applyFont="1" applyNumberFormat="1">
      <alignment horizontal="center"/>
    </xf>
    <xf borderId="34" fillId="0" fontId="0" numFmtId="0" xfId="0" applyBorder="1" applyFont="1"/>
    <xf borderId="35" fillId="0" fontId="0" numFmtId="0" xfId="0" applyBorder="1" applyFont="1"/>
    <xf borderId="36" fillId="0" fontId="0" numFmtId="0" xfId="0" applyBorder="1" applyFont="1"/>
    <xf borderId="34" fillId="0" fontId="13" numFmtId="0" xfId="0" applyBorder="1" applyFont="1"/>
    <xf borderId="34" fillId="7" fontId="3" numFmtId="0" xfId="0" applyAlignment="1" applyBorder="1" applyFill="1" applyFont="1">
      <alignment horizontal="right"/>
    </xf>
    <xf borderId="36" fillId="7" fontId="3" numFmtId="0" xfId="0" applyAlignment="1" applyBorder="1" applyFont="1">
      <alignment horizontal="right"/>
    </xf>
    <xf borderId="37" fillId="0" fontId="0" numFmtId="0" xfId="0" applyAlignment="1" applyBorder="1" applyFont="1">
      <alignment horizontal="center" shrinkToFit="0" vertical="center" wrapText="1"/>
    </xf>
    <xf borderId="34" fillId="0" fontId="0" numFmtId="169" xfId="0" applyAlignment="1" applyBorder="1" applyFont="1" applyNumberFormat="1">
      <alignment horizontal="right"/>
    </xf>
    <xf borderId="36" fillId="0" fontId="0" numFmtId="169" xfId="0" applyAlignment="1" applyBorder="1" applyFont="1" applyNumberFormat="1">
      <alignment horizontal="right"/>
    </xf>
    <xf borderId="38" fillId="0" fontId="11" numFmtId="0" xfId="0" applyBorder="1" applyFont="1"/>
    <xf borderId="35" fillId="0" fontId="0" numFmtId="169" xfId="0" applyAlignment="1" applyBorder="1" applyFont="1" applyNumberFormat="1">
      <alignment horizontal="right"/>
    </xf>
    <xf borderId="39" fillId="0" fontId="0" numFmtId="169" xfId="0" applyAlignment="1" applyBorder="1" applyFont="1" applyNumberFormat="1">
      <alignment horizontal="right"/>
    </xf>
    <xf borderId="35" fillId="0" fontId="8" numFmtId="0" xfId="0" applyBorder="1" applyFont="1"/>
    <xf borderId="38" fillId="0" fontId="0" numFmtId="0" xfId="0" applyAlignment="1" applyBorder="1" applyFont="1">
      <alignment vertical="center"/>
    </xf>
    <xf borderId="40" fillId="0" fontId="0" numFmtId="0" xfId="0" applyAlignment="1" applyBorder="1" applyFont="1">
      <alignment vertical="center"/>
    </xf>
    <xf borderId="34" fillId="0" fontId="0" numFmtId="0" xfId="0" applyAlignment="1" applyBorder="1" applyFont="1">
      <alignment vertical="center"/>
    </xf>
    <xf borderId="0" fillId="0" fontId="14" numFmtId="0" xfId="0" applyFont="1"/>
    <xf borderId="41" fillId="0" fontId="15" numFmtId="0" xfId="0" applyBorder="1" applyFont="1"/>
    <xf borderId="4" fillId="7" fontId="2" numFmtId="0" xfId="0" applyBorder="1" applyFont="1"/>
    <xf borderId="42" fillId="7" fontId="2" numFmtId="0" xfId="0" applyBorder="1" applyFont="1"/>
    <xf borderId="0" fillId="0" fontId="1" numFmtId="0" xfId="0" applyAlignment="1" applyFont="1">
      <alignment shrinkToFit="0" vertical="center" wrapText="1"/>
    </xf>
    <xf borderId="43" fillId="0" fontId="1" numFmtId="170" xfId="0" applyBorder="1" applyFont="1" applyNumberFormat="1"/>
    <xf borderId="44" fillId="0" fontId="6" numFmtId="0" xfId="0" applyBorder="1" applyFont="1"/>
    <xf borderId="45" fillId="0" fontId="1" numFmtId="170" xfId="0" applyBorder="1" applyFont="1" applyNumberFormat="1"/>
    <xf borderId="46" fillId="8" fontId="1" numFmtId="170" xfId="0" applyBorder="1" applyFill="1" applyFont="1" applyNumberFormat="1"/>
    <xf borderId="46" fillId="9" fontId="1" numFmtId="170" xfId="0" applyBorder="1" applyFill="1" applyFont="1" applyNumberFormat="1"/>
    <xf borderId="46" fillId="10" fontId="1" numFmtId="170" xfId="0" applyBorder="1" applyFill="1" applyFont="1" applyNumberFormat="1"/>
    <xf borderId="47" fillId="9" fontId="1" numFmtId="170" xfId="0" applyBorder="1" applyFont="1" applyNumberFormat="1"/>
    <xf borderId="43" fillId="0" fontId="1" numFmtId="0" xfId="0" applyBorder="1" applyFont="1"/>
    <xf borderId="48" fillId="0" fontId="1" numFmtId="0" xfId="0" applyBorder="1" applyFont="1"/>
    <xf borderId="24" fillId="0" fontId="1" numFmtId="0" xfId="0" applyBorder="1" applyFont="1"/>
    <xf borderId="24" fillId="0" fontId="1" numFmtId="170" xfId="0" applyBorder="1" applyFont="1" applyNumberFormat="1"/>
    <xf borderId="49" fillId="0" fontId="1" numFmtId="170" xfId="0" applyBorder="1" applyFont="1" applyNumberFormat="1"/>
    <xf borderId="0" fillId="0" fontId="1" numFmtId="0" xfId="0" applyAlignment="1" applyFont="1">
      <alignment shrinkToFit="0" wrapText="1"/>
    </xf>
    <xf borderId="8" fillId="0" fontId="1" numFmtId="0" xfId="0" applyAlignment="1" applyBorder="1" applyFont="1">
      <alignment shrinkToFit="0" wrapText="1"/>
    </xf>
    <xf borderId="47" fillId="11" fontId="1" numFmtId="170" xfId="0" applyBorder="1" applyFill="1" applyFont="1" applyNumberFormat="1"/>
    <xf borderId="46" fillId="11" fontId="1" numFmtId="170" xfId="0" applyBorder="1" applyFont="1" applyNumberFormat="1"/>
    <xf borderId="47" fillId="10" fontId="1" numFmtId="170" xfId="0" applyBorder="1" applyFont="1" applyNumberFormat="1"/>
    <xf borderId="0" fillId="0" fontId="6" numFmtId="170" xfId="0" applyFont="1" applyNumberFormat="1"/>
    <xf borderId="0" fillId="0" fontId="1" numFmtId="170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 outlineLevelCol="1" outlineLevelRow="1"/>
  <cols>
    <col customWidth="1" min="1" max="1" width="37.71"/>
    <col customWidth="1" min="2" max="4" width="12.71" outlineLevel="1"/>
    <col collapsed="1" customWidth="1" min="5" max="5" width="15.0"/>
    <col customWidth="1" hidden="1" min="6" max="8" width="23.14" outlineLevel="1"/>
    <col customWidth="1" min="9" max="10" width="23.14"/>
    <col customWidth="1" min="11" max="11" width="15.43"/>
    <col customWidth="1" min="12" max="12" width="14.43"/>
  </cols>
  <sheetData>
    <row r="1" ht="15.75" customHeight="1">
      <c r="A1" s="1"/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5</v>
      </c>
      <c r="H1" s="5" t="s">
        <v>6</v>
      </c>
      <c r="I1" s="5" t="s">
        <v>7</v>
      </c>
      <c r="J1" s="5" t="s">
        <v>8</v>
      </c>
      <c r="K1" s="3"/>
      <c r="L1" s="6"/>
    </row>
    <row r="2" ht="15.75" customHeight="1">
      <c r="A2" s="7" t="s">
        <v>9</v>
      </c>
      <c r="B2" s="8" t="s">
        <v>10</v>
      </c>
      <c r="C2" s="8" t="s">
        <v>10</v>
      </c>
      <c r="D2" s="9" t="s">
        <v>10</v>
      </c>
      <c r="E2" s="10" t="s">
        <v>11</v>
      </c>
      <c r="F2" s="11" t="s">
        <v>12</v>
      </c>
      <c r="G2" s="11" t="s">
        <v>12</v>
      </c>
      <c r="H2" s="11" t="s">
        <v>12</v>
      </c>
      <c r="I2" s="11" t="s">
        <v>11</v>
      </c>
      <c r="J2" s="11" t="s">
        <v>12</v>
      </c>
      <c r="K2" s="12" t="s">
        <v>13</v>
      </c>
      <c r="L2" s="13" t="s">
        <v>14</v>
      </c>
    </row>
    <row r="3" ht="15.75" customHeight="1" outlineLevel="1">
      <c r="A3" s="14" t="s">
        <v>15</v>
      </c>
      <c r="B3" s="15">
        <v>850.0</v>
      </c>
      <c r="C3" s="15">
        <v>850.0</v>
      </c>
      <c r="D3" s="16">
        <v>850.0</v>
      </c>
      <c r="E3" s="16">
        <v>400.0</v>
      </c>
      <c r="F3" s="17">
        <v>400.0</v>
      </c>
      <c r="G3" s="17">
        <v>400.0</v>
      </c>
      <c r="H3" s="17">
        <v>400.0</v>
      </c>
      <c r="I3" s="17">
        <v>400.0</v>
      </c>
      <c r="J3" s="17">
        <v>400.0</v>
      </c>
      <c r="K3" s="18">
        <f t="shared" ref="K3:K97" si="1">IFERROR((J3-I3)/I3,0)</f>
        <v>0</v>
      </c>
      <c r="L3" s="6"/>
    </row>
    <row r="4" ht="15.75" customHeight="1" outlineLevel="1">
      <c r="A4" s="14" t="s">
        <v>16</v>
      </c>
      <c r="B4" s="15">
        <v>300.0</v>
      </c>
      <c r="C4" s="15">
        <v>400.0</v>
      </c>
      <c r="D4" s="16">
        <v>400.0</v>
      </c>
      <c r="E4" s="16">
        <v>1000.0</v>
      </c>
      <c r="F4" s="17">
        <v>1000.0</v>
      </c>
      <c r="G4" s="17">
        <v>1000.0</v>
      </c>
      <c r="H4" s="17">
        <v>1000.0</v>
      </c>
      <c r="I4" s="17">
        <v>1000.0</v>
      </c>
      <c r="J4" s="17">
        <v>1000.0</v>
      </c>
      <c r="K4" s="18">
        <f t="shared" si="1"/>
        <v>0</v>
      </c>
      <c r="L4" s="6"/>
    </row>
    <row r="5" ht="15.75" customHeight="1" outlineLevel="1">
      <c r="A5" s="14" t="s">
        <v>17</v>
      </c>
      <c r="B5" s="15">
        <v>1200.0</v>
      </c>
      <c r="C5" s="15">
        <v>500.0</v>
      </c>
      <c r="D5" s="16">
        <v>500.0</v>
      </c>
      <c r="E5" s="16">
        <v>300.0</v>
      </c>
      <c r="F5" s="17">
        <v>200.0</v>
      </c>
      <c r="G5" s="17">
        <v>200.0</v>
      </c>
      <c r="H5" s="17">
        <v>200.0</v>
      </c>
      <c r="I5" s="17">
        <v>200.0</v>
      </c>
      <c r="J5" s="17">
        <v>200.0</v>
      </c>
      <c r="K5" s="18">
        <f t="shared" si="1"/>
        <v>0</v>
      </c>
      <c r="L5" s="6"/>
    </row>
    <row r="6" ht="15.75" customHeight="1" outlineLevel="1">
      <c r="A6" s="14" t="s">
        <v>18</v>
      </c>
      <c r="B6" s="15">
        <v>0.0</v>
      </c>
      <c r="C6" s="15">
        <v>0.0</v>
      </c>
      <c r="D6" s="16">
        <v>0.0</v>
      </c>
      <c r="E6" s="16">
        <v>1500.0</v>
      </c>
      <c r="F6" s="17">
        <v>4000.0</v>
      </c>
      <c r="G6" s="19">
        <v>3000.0</v>
      </c>
      <c r="H6" s="19">
        <v>3000.0</v>
      </c>
      <c r="I6" s="17">
        <v>3000.0</v>
      </c>
      <c r="J6" s="17">
        <v>3000.0</v>
      </c>
      <c r="K6" s="18">
        <f t="shared" si="1"/>
        <v>0</v>
      </c>
      <c r="L6" s="6"/>
    </row>
    <row r="7" ht="15.75" customHeight="1" outlineLevel="1">
      <c r="A7" s="14" t="s">
        <v>19</v>
      </c>
      <c r="B7" s="15">
        <v>600.0</v>
      </c>
      <c r="C7" s="15">
        <v>600.0</v>
      </c>
      <c r="D7" s="16">
        <v>600.0</v>
      </c>
      <c r="E7" s="16">
        <v>600.0</v>
      </c>
      <c r="F7" s="17">
        <v>0.0</v>
      </c>
      <c r="G7" s="17">
        <v>0.0</v>
      </c>
      <c r="H7" s="17">
        <v>0.0</v>
      </c>
      <c r="I7" s="17">
        <v>0.0</v>
      </c>
      <c r="J7" s="17">
        <v>0.0</v>
      </c>
      <c r="K7" s="18">
        <f t="shared" si="1"/>
        <v>0</v>
      </c>
      <c r="L7" s="6"/>
    </row>
    <row r="8" ht="15.75" customHeight="1" outlineLevel="1">
      <c r="A8" s="14" t="s">
        <v>20</v>
      </c>
      <c r="B8" s="15">
        <v>350.0</v>
      </c>
      <c r="C8" s="15">
        <v>100.0</v>
      </c>
      <c r="D8" s="16">
        <v>300.0</v>
      </c>
      <c r="E8" s="16">
        <v>1000.0</v>
      </c>
      <c r="F8" s="17">
        <v>1600.0</v>
      </c>
      <c r="G8" s="17">
        <v>1600.0</v>
      </c>
      <c r="H8" s="17">
        <v>1600.0</v>
      </c>
      <c r="I8" s="17">
        <v>1600.0</v>
      </c>
      <c r="J8" s="17">
        <v>1600.0</v>
      </c>
      <c r="K8" s="18">
        <f t="shared" si="1"/>
        <v>0</v>
      </c>
      <c r="L8" s="6"/>
    </row>
    <row r="9" ht="15.75" customHeight="1" outlineLevel="1">
      <c r="A9" s="14" t="s">
        <v>21</v>
      </c>
      <c r="B9" s="15">
        <v>0.0</v>
      </c>
      <c r="C9" s="15">
        <v>0.0</v>
      </c>
      <c r="D9" s="16">
        <v>10000.0</v>
      </c>
      <c r="E9" s="16">
        <v>0.0</v>
      </c>
      <c r="F9" s="17">
        <v>0.0</v>
      </c>
      <c r="G9" s="17">
        <v>0.0</v>
      </c>
      <c r="H9" s="17">
        <v>0.0</v>
      </c>
      <c r="I9" s="17">
        <v>0.0</v>
      </c>
      <c r="J9" s="17">
        <v>0.0</v>
      </c>
      <c r="K9" s="18">
        <f t="shared" si="1"/>
        <v>0</v>
      </c>
      <c r="L9" s="6"/>
    </row>
    <row r="10" ht="15.75" customHeight="1" outlineLevel="1">
      <c r="A10" s="14" t="s">
        <v>22</v>
      </c>
      <c r="B10" s="15">
        <v>0.0</v>
      </c>
      <c r="C10" s="15">
        <v>0.0</v>
      </c>
      <c r="D10" s="16">
        <v>0.0</v>
      </c>
      <c r="E10" s="16">
        <v>0.0</v>
      </c>
      <c r="F10" s="17">
        <v>3500.0</v>
      </c>
      <c r="G10" s="17">
        <v>3500.0</v>
      </c>
      <c r="H10" s="17">
        <v>3500.0</v>
      </c>
      <c r="I10" s="17">
        <v>3500.0</v>
      </c>
      <c r="J10" s="17">
        <v>3500.0</v>
      </c>
      <c r="K10" s="18">
        <f t="shared" si="1"/>
        <v>0</v>
      </c>
      <c r="L10" s="6" t="s">
        <v>23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0" t="s">
        <v>24</v>
      </c>
      <c r="B11" s="21">
        <f t="shared" ref="B11:J11" si="2">SUM(B3:B10)</f>
        <v>3300</v>
      </c>
      <c r="C11" s="21">
        <f t="shared" si="2"/>
        <v>2450</v>
      </c>
      <c r="D11" s="22">
        <f t="shared" si="2"/>
        <v>12650</v>
      </c>
      <c r="E11" s="22">
        <f t="shared" si="2"/>
        <v>4800</v>
      </c>
      <c r="F11" s="23">
        <f t="shared" si="2"/>
        <v>10700</v>
      </c>
      <c r="G11" s="23">
        <f t="shared" si="2"/>
        <v>9700</v>
      </c>
      <c r="H11" s="23">
        <f t="shared" si="2"/>
        <v>9700</v>
      </c>
      <c r="I11" s="22">
        <f t="shared" si="2"/>
        <v>9700</v>
      </c>
      <c r="J11" s="22">
        <f t="shared" si="2"/>
        <v>9700</v>
      </c>
      <c r="K11" s="18">
        <f t="shared" si="1"/>
        <v>0</v>
      </c>
      <c r="L11" s="6"/>
      <c r="M11" s="6"/>
    </row>
    <row r="12" ht="15.75" customHeight="1">
      <c r="A12" s="24"/>
      <c r="B12" s="25"/>
      <c r="C12" s="25"/>
      <c r="D12" s="26"/>
      <c r="E12" s="16"/>
      <c r="F12" s="17"/>
      <c r="G12" s="17"/>
      <c r="H12" s="17"/>
      <c r="I12" s="17"/>
      <c r="J12" s="17"/>
      <c r="K12" s="18">
        <f t="shared" si="1"/>
        <v>0</v>
      </c>
      <c r="L12" s="6"/>
    </row>
    <row r="13" ht="15.75" customHeight="1">
      <c r="A13" s="7" t="s">
        <v>25</v>
      </c>
      <c r="B13" s="27"/>
      <c r="C13" s="27"/>
      <c r="D13" s="28"/>
      <c r="E13" s="28"/>
      <c r="F13" s="29"/>
      <c r="G13" s="29"/>
      <c r="H13" s="29"/>
      <c r="I13" s="29"/>
      <c r="J13" s="29"/>
      <c r="K13" s="18">
        <f t="shared" si="1"/>
        <v>0</v>
      </c>
      <c r="L13" s="6"/>
    </row>
    <row r="14" ht="15.75" customHeight="1" outlineLevel="1">
      <c r="A14" s="14" t="s">
        <v>26</v>
      </c>
      <c r="B14" s="15">
        <v>2500.0</v>
      </c>
      <c r="C14" s="15">
        <v>2500.0</v>
      </c>
      <c r="D14" s="16">
        <v>2500.0</v>
      </c>
      <c r="E14" s="16">
        <v>3000.0</v>
      </c>
      <c r="F14" s="17">
        <v>3000.0</v>
      </c>
      <c r="G14" s="17">
        <v>3000.0</v>
      </c>
      <c r="H14" s="17">
        <v>3000.0</v>
      </c>
      <c r="I14" s="17"/>
      <c r="J14" s="17">
        <v>3000.0</v>
      </c>
      <c r="K14" s="18">
        <f t="shared" si="1"/>
        <v>0</v>
      </c>
      <c r="L14" s="30" t="s">
        <v>27</v>
      </c>
    </row>
    <row r="15" ht="15.75" customHeight="1" outlineLevel="1">
      <c r="A15" s="14" t="s">
        <v>28</v>
      </c>
      <c r="B15" s="15">
        <v>0.0</v>
      </c>
      <c r="C15" s="15">
        <v>0.0</v>
      </c>
      <c r="D15" s="16">
        <v>0.0</v>
      </c>
      <c r="E15" s="16">
        <v>300.0</v>
      </c>
      <c r="F15" s="17">
        <v>300.0</v>
      </c>
      <c r="G15" s="17">
        <v>300.0</v>
      </c>
      <c r="H15" s="17">
        <v>300.0</v>
      </c>
      <c r="I15" s="17"/>
      <c r="J15" s="17">
        <v>300.0</v>
      </c>
      <c r="K15" s="18">
        <f t="shared" si="1"/>
        <v>0</v>
      </c>
      <c r="L15" s="6"/>
    </row>
    <row r="16" ht="15.75" customHeight="1" outlineLevel="1">
      <c r="A16" s="14" t="s">
        <v>29</v>
      </c>
      <c r="B16" s="15">
        <v>2000.0</v>
      </c>
      <c r="C16" s="15">
        <v>3000.0</v>
      </c>
      <c r="D16" s="16">
        <v>5000.0</v>
      </c>
      <c r="E16" s="16">
        <v>3700.0</v>
      </c>
      <c r="F16" s="17">
        <v>2000.0</v>
      </c>
      <c r="G16" s="17">
        <v>2000.0</v>
      </c>
      <c r="H16" s="17">
        <v>2000.0</v>
      </c>
      <c r="I16" s="17"/>
      <c r="J16" s="17">
        <v>2000.0</v>
      </c>
      <c r="K16" s="18">
        <f t="shared" si="1"/>
        <v>0</v>
      </c>
      <c r="L16" s="6"/>
    </row>
    <row r="17" ht="15.75" customHeight="1" outlineLevel="1">
      <c r="A17" s="14" t="s">
        <v>30</v>
      </c>
      <c r="B17" s="15">
        <v>0.0</v>
      </c>
      <c r="C17" s="15">
        <v>0.0</v>
      </c>
      <c r="D17" s="16">
        <v>0.0</v>
      </c>
      <c r="E17" s="16">
        <v>3000.0</v>
      </c>
      <c r="F17" s="17">
        <v>0.0</v>
      </c>
      <c r="G17" s="17">
        <v>0.0</v>
      </c>
      <c r="H17" s="17">
        <v>0.0</v>
      </c>
      <c r="I17" s="17"/>
      <c r="J17" s="17">
        <v>0.0</v>
      </c>
      <c r="K17" s="18">
        <f t="shared" si="1"/>
        <v>0</v>
      </c>
      <c r="L17" s="6"/>
    </row>
    <row r="18" ht="15.75" customHeight="1" outlineLevel="1">
      <c r="A18" s="14" t="s">
        <v>31</v>
      </c>
      <c r="B18" s="15">
        <v>29000.0</v>
      </c>
      <c r="C18" s="15">
        <v>13000.0</v>
      </c>
      <c r="D18" s="16">
        <v>13000.0</v>
      </c>
      <c r="E18" s="16">
        <v>6000.0</v>
      </c>
      <c r="F18" s="17">
        <v>9500.0</v>
      </c>
      <c r="G18" s="17">
        <v>9500.0</v>
      </c>
      <c r="H18" s="17">
        <v>9500.0</v>
      </c>
      <c r="I18" s="17"/>
      <c r="J18" s="17">
        <v>9500.0</v>
      </c>
      <c r="K18" s="18">
        <f t="shared" si="1"/>
        <v>0</v>
      </c>
      <c r="L18" s="6"/>
    </row>
    <row r="19" ht="15.75" customHeight="1" outlineLevel="1">
      <c r="A19" s="14" t="s">
        <v>32</v>
      </c>
      <c r="B19" s="15">
        <v>9000.0</v>
      </c>
      <c r="C19" s="15">
        <v>12000.0</v>
      </c>
      <c r="D19" s="16">
        <v>12000.0</v>
      </c>
      <c r="E19" s="16">
        <v>6000.0</v>
      </c>
      <c r="F19" s="17">
        <v>7000.0</v>
      </c>
      <c r="G19" s="17">
        <v>7000.0</v>
      </c>
      <c r="H19" s="17">
        <v>7000.0</v>
      </c>
      <c r="I19" s="17"/>
      <c r="J19" s="17">
        <v>7000.0</v>
      </c>
      <c r="K19" s="18">
        <f t="shared" si="1"/>
        <v>0</v>
      </c>
      <c r="L19" s="6"/>
    </row>
    <row r="20" ht="15.75" customHeight="1" outlineLevel="1">
      <c r="A20" s="14" t="s">
        <v>33</v>
      </c>
      <c r="B20" s="15">
        <v>19000.0</v>
      </c>
      <c r="C20" s="15">
        <v>13000.0</v>
      </c>
      <c r="D20" s="16">
        <v>13000.0</v>
      </c>
      <c r="E20" s="16">
        <v>6000.0</v>
      </c>
      <c r="F20" s="17">
        <v>7000.0</v>
      </c>
      <c r="G20" s="17">
        <v>7000.0</v>
      </c>
      <c r="H20" s="17">
        <v>7000.0</v>
      </c>
      <c r="I20" s="17"/>
      <c r="J20" s="17">
        <v>7000.0</v>
      </c>
      <c r="K20" s="18">
        <f t="shared" si="1"/>
        <v>0</v>
      </c>
      <c r="L20" s="6"/>
    </row>
    <row r="21" ht="15.75" customHeight="1" outlineLevel="1">
      <c r="A21" s="14" t="s">
        <v>34</v>
      </c>
      <c r="B21" s="15">
        <v>500.0</v>
      </c>
      <c r="C21" s="15">
        <v>0.0</v>
      </c>
      <c r="D21" s="16">
        <v>0.0</v>
      </c>
      <c r="E21" s="16">
        <v>2000.0</v>
      </c>
      <c r="F21" s="17">
        <v>1200.0</v>
      </c>
      <c r="G21" s="17">
        <v>1200.0</v>
      </c>
      <c r="H21" s="17">
        <v>1200.0</v>
      </c>
      <c r="I21" s="17"/>
      <c r="J21" s="17">
        <v>1200.0</v>
      </c>
      <c r="K21" s="18">
        <f t="shared" si="1"/>
        <v>0</v>
      </c>
      <c r="L21" s="6"/>
    </row>
    <row r="22" ht="15.75" customHeight="1">
      <c r="A22" s="20" t="s">
        <v>24</v>
      </c>
      <c r="B22" s="21">
        <f t="shared" ref="B22:J22" si="3">SUM(B14:B21)</f>
        <v>62000</v>
      </c>
      <c r="C22" s="21">
        <f t="shared" si="3"/>
        <v>43500</v>
      </c>
      <c r="D22" s="22">
        <f t="shared" si="3"/>
        <v>45500</v>
      </c>
      <c r="E22" s="22">
        <f t="shared" si="3"/>
        <v>30000</v>
      </c>
      <c r="F22" s="23">
        <f t="shared" si="3"/>
        <v>30000</v>
      </c>
      <c r="G22" s="23">
        <f t="shared" si="3"/>
        <v>30000</v>
      </c>
      <c r="H22" s="23">
        <f t="shared" si="3"/>
        <v>30000</v>
      </c>
      <c r="I22" s="22">
        <f t="shared" si="3"/>
        <v>0</v>
      </c>
      <c r="J22" s="22">
        <f t="shared" si="3"/>
        <v>30000</v>
      </c>
      <c r="K22" s="18">
        <f t="shared" si="1"/>
        <v>0</v>
      </c>
      <c r="L22" s="6"/>
    </row>
    <row r="23" ht="15.75" customHeight="1">
      <c r="A23" s="24"/>
      <c r="B23" s="25"/>
      <c r="C23" s="25"/>
      <c r="D23" s="26"/>
      <c r="E23" s="16"/>
      <c r="F23" s="17"/>
      <c r="G23" s="17"/>
      <c r="H23" s="17"/>
      <c r="I23" s="17"/>
      <c r="J23" s="17"/>
      <c r="K23" s="18">
        <f t="shared" si="1"/>
        <v>0</v>
      </c>
      <c r="L23" s="6"/>
    </row>
    <row r="24" ht="15.75" customHeight="1">
      <c r="A24" s="7" t="s">
        <v>35</v>
      </c>
      <c r="B24" s="27"/>
      <c r="C24" s="27"/>
      <c r="D24" s="28"/>
      <c r="E24" s="28"/>
      <c r="F24" s="29"/>
      <c r="G24" s="29"/>
      <c r="H24" s="29"/>
      <c r="I24" s="29"/>
      <c r="J24" s="29"/>
      <c r="K24" s="18">
        <f t="shared" si="1"/>
        <v>0</v>
      </c>
      <c r="L24" s="6"/>
    </row>
    <row r="25" ht="15.75" customHeight="1" outlineLevel="1">
      <c r="A25" s="14" t="s">
        <v>36</v>
      </c>
      <c r="B25" s="15">
        <v>7500.0</v>
      </c>
      <c r="C25" s="15">
        <v>1500.0</v>
      </c>
      <c r="D25" s="16">
        <v>1000.0</v>
      </c>
      <c r="E25" s="16">
        <v>1250.0</v>
      </c>
      <c r="F25" s="17">
        <v>0.0</v>
      </c>
      <c r="G25" s="17">
        <v>0.0</v>
      </c>
      <c r="H25" s="17">
        <v>0.0</v>
      </c>
      <c r="I25" s="17">
        <v>0.0</v>
      </c>
      <c r="J25" s="17">
        <v>0.0</v>
      </c>
      <c r="K25" s="18">
        <f t="shared" si="1"/>
        <v>0</v>
      </c>
      <c r="L25" s="6"/>
    </row>
    <row r="26" ht="15.75" customHeight="1" outlineLevel="1">
      <c r="A26" s="14" t="s">
        <v>37</v>
      </c>
      <c r="B26" s="15">
        <v>100.0</v>
      </c>
      <c r="C26" s="15">
        <v>100.0</v>
      </c>
      <c r="D26" s="16">
        <v>100.0</v>
      </c>
      <c r="E26" s="16">
        <v>100.0</v>
      </c>
      <c r="F26" s="17">
        <f t="shared" ref="F26:H26" si="4">E26</f>
        <v>100</v>
      </c>
      <c r="G26" s="17">
        <f t="shared" si="4"/>
        <v>100</v>
      </c>
      <c r="H26" s="17">
        <f t="shared" si="4"/>
        <v>100</v>
      </c>
      <c r="I26" s="17">
        <v>100.0</v>
      </c>
      <c r="J26" s="17">
        <v>100.0</v>
      </c>
      <c r="K26" s="18">
        <f t="shared" si="1"/>
        <v>0</v>
      </c>
      <c r="L26" s="6"/>
    </row>
    <row r="27" ht="15.75" customHeight="1" outlineLevel="1">
      <c r="A27" s="14" t="s">
        <v>38</v>
      </c>
      <c r="B27" s="15">
        <v>0.0</v>
      </c>
      <c r="C27" s="15">
        <v>0.0</v>
      </c>
      <c r="D27" s="16">
        <v>0.0</v>
      </c>
      <c r="E27" s="16">
        <v>3000.0</v>
      </c>
      <c r="F27" s="16">
        <v>3000.0</v>
      </c>
      <c r="G27" s="16">
        <v>3000.0</v>
      </c>
      <c r="H27" s="16">
        <v>3000.0</v>
      </c>
      <c r="I27" s="16">
        <v>3000.0</v>
      </c>
      <c r="J27" s="16">
        <v>3000.0</v>
      </c>
      <c r="K27" s="18">
        <f t="shared" si="1"/>
        <v>0</v>
      </c>
      <c r="L27" s="6"/>
    </row>
    <row r="28" ht="15.75" customHeight="1" outlineLevel="1">
      <c r="A28" s="14" t="s">
        <v>39</v>
      </c>
      <c r="B28" s="15">
        <v>0.0</v>
      </c>
      <c r="C28" s="15">
        <v>0.0</v>
      </c>
      <c r="D28" s="16">
        <v>0.0</v>
      </c>
      <c r="E28" s="16">
        <v>2000.0</v>
      </c>
      <c r="F28" s="16">
        <v>2000.0</v>
      </c>
      <c r="G28" s="16">
        <v>2000.0</v>
      </c>
      <c r="H28" s="16">
        <v>2000.0</v>
      </c>
      <c r="I28" s="16">
        <v>2000.0</v>
      </c>
      <c r="J28" s="16">
        <v>2000.0</v>
      </c>
      <c r="K28" s="18">
        <f t="shared" si="1"/>
        <v>0</v>
      </c>
      <c r="L28" s="6"/>
    </row>
    <row r="29" ht="15.75" customHeight="1" outlineLevel="1">
      <c r="A29" s="14" t="s">
        <v>40</v>
      </c>
      <c r="B29" s="15">
        <v>0.0</v>
      </c>
      <c r="C29" s="15">
        <v>0.0</v>
      </c>
      <c r="D29" s="16">
        <v>0.0</v>
      </c>
      <c r="E29" s="16">
        <v>3000.0</v>
      </c>
      <c r="F29" s="16">
        <v>3000.0</v>
      </c>
      <c r="G29" s="16">
        <v>3000.0</v>
      </c>
      <c r="H29" s="16">
        <v>3000.0</v>
      </c>
      <c r="I29" s="16">
        <v>3000.0</v>
      </c>
      <c r="J29" s="16">
        <v>3000.0</v>
      </c>
      <c r="K29" s="18">
        <f t="shared" si="1"/>
        <v>0</v>
      </c>
      <c r="L29" s="6"/>
    </row>
    <row r="30" ht="15.75" customHeight="1" outlineLevel="1">
      <c r="A30" s="14" t="s">
        <v>41</v>
      </c>
      <c r="B30" s="15">
        <v>0.0</v>
      </c>
      <c r="C30" s="15">
        <v>0.0</v>
      </c>
      <c r="D30" s="16">
        <v>0.0</v>
      </c>
      <c r="E30" s="16">
        <v>2300.0</v>
      </c>
      <c r="F30" s="17">
        <v>1500.0</v>
      </c>
      <c r="G30" s="17">
        <v>1500.0</v>
      </c>
      <c r="H30" s="17">
        <v>1500.0</v>
      </c>
      <c r="I30" s="17">
        <v>1500.0</v>
      </c>
      <c r="J30" s="17">
        <v>1500.0</v>
      </c>
      <c r="K30" s="18">
        <f t="shared" si="1"/>
        <v>0</v>
      </c>
      <c r="L30" s="6"/>
    </row>
    <row r="31" ht="15.75" customHeight="1">
      <c r="A31" s="20" t="s">
        <v>24</v>
      </c>
      <c r="B31" s="21">
        <f t="shared" ref="B31:J31" si="5">SUM(B25:B30)</f>
        <v>7600</v>
      </c>
      <c r="C31" s="21">
        <f t="shared" si="5"/>
        <v>1600</v>
      </c>
      <c r="D31" s="22">
        <f t="shared" si="5"/>
        <v>1100</v>
      </c>
      <c r="E31" s="22">
        <f t="shared" si="5"/>
        <v>11650</v>
      </c>
      <c r="F31" s="23">
        <f t="shared" si="5"/>
        <v>9600</v>
      </c>
      <c r="G31" s="23">
        <f t="shared" si="5"/>
        <v>9600</v>
      </c>
      <c r="H31" s="23">
        <f t="shared" si="5"/>
        <v>9600</v>
      </c>
      <c r="I31" s="22">
        <f t="shared" si="5"/>
        <v>9600</v>
      </c>
      <c r="J31" s="22">
        <f t="shared" si="5"/>
        <v>9600</v>
      </c>
      <c r="K31" s="18">
        <f t="shared" si="1"/>
        <v>0</v>
      </c>
      <c r="L31" s="6"/>
    </row>
    <row r="32" ht="15.75" customHeight="1">
      <c r="A32" s="24"/>
      <c r="B32" s="25"/>
      <c r="C32" s="25"/>
      <c r="D32" s="26"/>
      <c r="E32" s="26"/>
      <c r="F32" s="31"/>
      <c r="G32" s="31"/>
      <c r="H32" s="31"/>
      <c r="I32" s="31"/>
      <c r="J32" s="31"/>
      <c r="K32" s="18">
        <f t="shared" si="1"/>
        <v>0</v>
      </c>
      <c r="L32" s="6"/>
    </row>
    <row r="33" ht="15.75" customHeight="1">
      <c r="A33" s="7" t="s">
        <v>42</v>
      </c>
      <c r="B33" s="27"/>
      <c r="C33" s="27"/>
      <c r="D33" s="28"/>
      <c r="E33" s="28"/>
      <c r="F33" s="29"/>
      <c r="G33" s="29"/>
      <c r="H33" s="29"/>
      <c r="I33" s="29"/>
      <c r="J33" s="29"/>
      <c r="K33" s="18">
        <f t="shared" si="1"/>
        <v>0</v>
      </c>
      <c r="L33" s="6"/>
    </row>
    <row r="34" ht="15.75" customHeight="1" outlineLevel="1">
      <c r="A34" s="14" t="s">
        <v>43</v>
      </c>
      <c r="B34" s="15">
        <v>350.0</v>
      </c>
      <c r="C34" s="15">
        <v>300.0</v>
      </c>
      <c r="D34" s="16">
        <v>300.0</v>
      </c>
      <c r="E34" s="16">
        <v>300.0</v>
      </c>
      <c r="F34" s="17">
        <v>300.0</v>
      </c>
      <c r="G34" s="17">
        <v>300.0</v>
      </c>
      <c r="H34" s="17">
        <v>300.0</v>
      </c>
      <c r="I34" s="17">
        <v>300.0</v>
      </c>
      <c r="J34" s="17">
        <v>300.0</v>
      </c>
      <c r="K34" s="18">
        <f t="shared" si="1"/>
        <v>0</v>
      </c>
      <c r="L34" s="6"/>
    </row>
    <row r="35" ht="15.75" customHeight="1" outlineLevel="1">
      <c r="A35" s="14" t="s">
        <v>36</v>
      </c>
      <c r="B35" s="15">
        <v>2500.0</v>
      </c>
      <c r="C35" s="15">
        <v>1500.0</v>
      </c>
      <c r="D35" s="16">
        <v>2000.0</v>
      </c>
      <c r="E35" s="16">
        <v>2750.0</v>
      </c>
      <c r="F35" s="17">
        <v>0.0</v>
      </c>
      <c r="G35" s="17">
        <v>0.0</v>
      </c>
      <c r="H35" s="17">
        <v>0.0</v>
      </c>
      <c r="I35" s="17">
        <v>0.0</v>
      </c>
      <c r="J35" s="17">
        <v>0.0</v>
      </c>
      <c r="K35" s="18">
        <f t="shared" si="1"/>
        <v>0</v>
      </c>
      <c r="L35" s="6"/>
    </row>
    <row r="36" ht="15.75" customHeight="1" outlineLevel="1">
      <c r="A36" s="14" t="s">
        <v>37</v>
      </c>
      <c r="B36" s="15">
        <v>200.0</v>
      </c>
      <c r="C36" s="15">
        <v>200.0</v>
      </c>
      <c r="D36" s="16">
        <v>200.0</v>
      </c>
      <c r="E36" s="16">
        <v>200.0</v>
      </c>
      <c r="F36" s="17">
        <f t="shared" ref="F36:H36" si="6">E36</f>
        <v>200</v>
      </c>
      <c r="G36" s="17">
        <f t="shared" si="6"/>
        <v>200</v>
      </c>
      <c r="H36" s="17">
        <f t="shared" si="6"/>
        <v>200</v>
      </c>
      <c r="I36" s="17">
        <v>200.0</v>
      </c>
      <c r="J36" s="17">
        <v>200.0</v>
      </c>
      <c r="K36" s="18">
        <f t="shared" si="1"/>
        <v>0</v>
      </c>
      <c r="L36" s="6"/>
    </row>
    <row r="37" ht="15.75" customHeight="1">
      <c r="A37" s="20" t="s">
        <v>24</v>
      </c>
      <c r="B37" s="21">
        <f t="shared" ref="B37:J37" si="7">SUM(B34:B36)</f>
        <v>3050</v>
      </c>
      <c r="C37" s="21">
        <f t="shared" si="7"/>
        <v>2000</v>
      </c>
      <c r="D37" s="22">
        <f t="shared" si="7"/>
        <v>2500</v>
      </c>
      <c r="E37" s="22">
        <f t="shared" si="7"/>
        <v>3250</v>
      </c>
      <c r="F37" s="23">
        <f t="shared" si="7"/>
        <v>500</v>
      </c>
      <c r="G37" s="23">
        <f t="shared" si="7"/>
        <v>500</v>
      </c>
      <c r="H37" s="23">
        <f t="shared" si="7"/>
        <v>500</v>
      </c>
      <c r="I37" s="22">
        <f t="shared" si="7"/>
        <v>500</v>
      </c>
      <c r="J37" s="22">
        <f t="shared" si="7"/>
        <v>500</v>
      </c>
      <c r="K37" s="18">
        <f t="shared" si="1"/>
        <v>0</v>
      </c>
      <c r="L37" s="6"/>
    </row>
    <row r="38" ht="15.75" customHeight="1">
      <c r="A38" s="24"/>
      <c r="B38" s="25"/>
      <c r="C38" s="25"/>
      <c r="D38" s="26"/>
      <c r="E38" s="16"/>
      <c r="F38" s="17"/>
      <c r="G38" s="17"/>
      <c r="H38" s="17"/>
      <c r="I38" s="17"/>
      <c r="J38" s="17"/>
      <c r="K38" s="18">
        <f t="shared" si="1"/>
        <v>0</v>
      </c>
      <c r="L38" s="6"/>
    </row>
    <row r="39" ht="15.75" customHeight="1">
      <c r="A39" s="7" t="s">
        <v>44</v>
      </c>
      <c r="B39" s="27"/>
      <c r="C39" s="27"/>
      <c r="D39" s="28"/>
      <c r="E39" s="28"/>
      <c r="F39" s="29"/>
      <c r="G39" s="29"/>
      <c r="H39" s="29"/>
      <c r="I39" s="29"/>
      <c r="J39" s="29"/>
      <c r="K39" s="18">
        <f t="shared" si="1"/>
        <v>0</v>
      </c>
      <c r="L39" s="6"/>
    </row>
    <row r="40" ht="15.75" customHeight="1" outlineLevel="1">
      <c r="A40" s="14" t="s">
        <v>45</v>
      </c>
      <c r="B40" s="15">
        <v>3000.0</v>
      </c>
      <c r="C40" s="15">
        <v>3000.0</v>
      </c>
      <c r="D40" s="16">
        <v>3000.0</v>
      </c>
      <c r="E40" s="16">
        <v>3000.0</v>
      </c>
      <c r="F40" s="17">
        <v>4000.0</v>
      </c>
      <c r="G40" s="17">
        <v>4000.0</v>
      </c>
      <c r="H40" s="17">
        <v>4000.0</v>
      </c>
      <c r="I40" s="17">
        <v>4000.0</v>
      </c>
      <c r="J40" s="17">
        <v>4000.0</v>
      </c>
      <c r="K40" s="18">
        <f t="shared" si="1"/>
        <v>0</v>
      </c>
      <c r="L40" s="6"/>
    </row>
    <row r="41" ht="15.75" customHeight="1" outlineLevel="1">
      <c r="A41" s="14" t="s">
        <v>46</v>
      </c>
      <c r="B41" s="15">
        <v>100.0</v>
      </c>
      <c r="C41" s="15">
        <v>75.0</v>
      </c>
      <c r="D41" s="16">
        <v>75.0</v>
      </c>
      <c r="E41" s="16">
        <v>75.0</v>
      </c>
      <c r="F41" s="17">
        <v>0.0</v>
      </c>
      <c r="G41" s="17">
        <v>0.0</v>
      </c>
      <c r="H41" s="17">
        <v>0.0</v>
      </c>
      <c r="I41" s="17">
        <v>0.0</v>
      </c>
      <c r="J41" s="17">
        <v>0.0</v>
      </c>
      <c r="K41" s="18">
        <f t="shared" si="1"/>
        <v>0</v>
      </c>
      <c r="L41" s="6"/>
    </row>
    <row r="42" ht="15.75" customHeight="1" outlineLevel="1">
      <c r="A42" s="14" t="s">
        <v>47</v>
      </c>
      <c r="B42" s="15">
        <v>0.0</v>
      </c>
      <c r="C42" s="15">
        <v>0.0</v>
      </c>
      <c r="D42" s="16">
        <v>0.0</v>
      </c>
      <c r="E42" s="16">
        <v>0.0</v>
      </c>
      <c r="F42" s="17">
        <v>2000.0</v>
      </c>
      <c r="G42" s="17">
        <v>2000.0</v>
      </c>
      <c r="H42" s="17">
        <v>2000.0</v>
      </c>
      <c r="I42" s="17">
        <v>2000.0</v>
      </c>
      <c r="J42" s="17">
        <v>2000.0</v>
      </c>
      <c r="K42" s="18">
        <f t="shared" si="1"/>
        <v>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 outlineLevel="1">
      <c r="A43" s="14" t="s">
        <v>36</v>
      </c>
      <c r="B43" s="15">
        <v>2000.0</v>
      </c>
      <c r="C43" s="15">
        <v>3000.0</v>
      </c>
      <c r="D43" s="16">
        <v>3000.0</v>
      </c>
      <c r="E43" s="16">
        <v>2750.0</v>
      </c>
      <c r="F43" s="17">
        <v>2750.0</v>
      </c>
      <c r="G43" s="17">
        <v>2750.0</v>
      </c>
      <c r="H43" s="17">
        <v>2750.0</v>
      </c>
      <c r="I43" s="17">
        <v>2750.0</v>
      </c>
      <c r="J43" s="17">
        <v>2750.0</v>
      </c>
      <c r="K43" s="18">
        <f t="shared" si="1"/>
        <v>0</v>
      </c>
      <c r="L43" s="6"/>
    </row>
    <row r="44" ht="15.75" customHeight="1" outlineLevel="1">
      <c r="A44" s="14" t="s">
        <v>37</v>
      </c>
      <c r="B44" s="15">
        <v>100.0</v>
      </c>
      <c r="C44" s="15">
        <v>100.0</v>
      </c>
      <c r="D44" s="16">
        <v>100.0</v>
      </c>
      <c r="E44" s="16">
        <v>100.0</v>
      </c>
      <c r="F44" s="17">
        <f t="shared" ref="F44:H44" si="8">E44</f>
        <v>100</v>
      </c>
      <c r="G44" s="17">
        <f t="shared" si="8"/>
        <v>100</v>
      </c>
      <c r="H44" s="17">
        <f t="shared" si="8"/>
        <v>100</v>
      </c>
      <c r="I44" s="17">
        <v>100.0</v>
      </c>
      <c r="J44" s="17">
        <v>100.0</v>
      </c>
      <c r="K44" s="18">
        <f t="shared" si="1"/>
        <v>0</v>
      </c>
      <c r="L44" s="6"/>
    </row>
    <row r="45" ht="15.75" customHeight="1">
      <c r="A45" s="20" t="s">
        <v>24</v>
      </c>
      <c r="B45" s="21">
        <f t="shared" ref="B45:J45" si="9">SUM(B40:B44)</f>
        <v>5200</v>
      </c>
      <c r="C45" s="21">
        <f t="shared" si="9"/>
        <v>6175</v>
      </c>
      <c r="D45" s="22">
        <f t="shared" si="9"/>
        <v>6175</v>
      </c>
      <c r="E45" s="22">
        <f t="shared" si="9"/>
        <v>5925</v>
      </c>
      <c r="F45" s="23">
        <f t="shared" si="9"/>
        <v>8850</v>
      </c>
      <c r="G45" s="23">
        <f t="shared" si="9"/>
        <v>8850</v>
      </c>
      <c r="H45" s="23">
        <f t="shared" si="9"/>
        <v>8850</v>
      </c>
      <c r="I45" s="22">
        <f t="shared" si="9"/>
        <v>8850</v>
      </c>
      <c r="J45" s="22">
        <f t="shared" si="9"/>
        <v>8850</v>
      </c>
      <c r="K45" s="18">
        <f t="shared" si="1"/>
        <v>0</v>
      </c>
      <c r="L45" s="6"/>
    </row>
    <row r="46" ht="15.75" customHeight="1">
      <c r="A46" s="24"/>
      <c r="B46" s="25"/>
      <c r="C46" s="25"/>
      <c r="D46" s="26"/>
      <c r="E46" s="16"/>
      <c r="F46" s="17"/>
      <c r="G46" s="17"/>
      <c r="H46" s="17"/>
      <c r="I46" s="17"/>
      <c r="J46" s="17"/>
      <c r="K46" s="18">
        <f t="shared" si="1"/>
        <v>0</v>
      </c>
      <c r="L46" s="6"/>
    </row>
    <row r="47" ht="15.75" customHeight="1">
      <c r="A47" s="7" t="s">
        <v>48</v>
      </c>
      <c r="B47" s="27"/>
      <c r="C47" s="27"/>
      <c r="D47" s="28"/>
      <c r="E47" s="28"/>
      <c r="F47" s="29"/>
      <c r="G47" s="29"/>
      <c r="H47" s="29"/>
      <c r="I47" s="29"/>
      <c r="J47" s="29"/>
      <c r="K47" s="18">
        <f t="shared" si="1"/>
        <v>0</v>
      </c>
      <c r="L47" s="6"/>
    </row>
    <row r="48" ht="15.75" customHeight="1" outlineLevel="1">
      <c r="A48" s="14" t="s">
        <v>49</v>
      </c>
      <c r="B48" s="15">
        <v>1500.0</v>
      </c>
      <c r="C48" s="15">
        <v>1500.0</v>
      </c>
      <c r="D48" s="16">
        <v>1500.0</v>
      </c>
      <c r="E48" s="16">
        <v>1315.0</v>
      </c>
      <c r="F48" s="17">
        <f t="shared" ref="F48:H48" si="10">E48</f>
        <v>1315</v>
      </c>
      <c r="G48" s="17">
        <f t="shared" si="10"/>
        <v>1315</v>
      </c>
      <c r="H48" s="17">
        <f t="shared" si="10"/>
        <v>1315</v>
      </c>
      <c r="I48" s="17">
        <v>1315.0</v>
      </c>
      <c r="J48" s="17">
        <v>1315.0</v>
      </c>
      <c r="K48" s="18">
        <f t="shared" si="1"/>
        <v>0</v>
      </c>
      <c r="L48" s="6"/>
    </row>
    <row r="49" ht="15.75" customHeight="1" outlineLevel="1">
      <c r="A49" s="14" t="s">
        <v>50</v>
      </c>
      <c r="B49" s="15">
        <v>2600.0</v>
      </c>
      <c r="C49" s="15">
        <v>2600.0</v>
      </c>
      <c r="D49" s="16">
        <v>2600.0</v>
      </c>
      <c r="E49" s="16">
        <v>2125.2</v>
      </c>
      <c r="F49" s="17">
        <f t="shared" ref="F49:H49" si="11">E49</f>
        <v>2125.2</v>
      </c>
      <c r="G49" s="17">
        <f t="shared" si="11"/>
        <v>2125.2</v>
      </c>
      <c r="H49" s="17">
        <f t="shared" si="11"/>
        <v>2125.2</v>
      </c>
      <c r="I49" s="17">
        <v>2125.2</v>
      </c>
      <c r="J49" s="17">
        <v>2125.2</v>
      </c>
      <c r="K49" s="18">
        <f t="shared" si="1"/>
        <v>0</v>
      </c>
      <c r="L49" s="6"/>
    </row>
    <row r="50" ht="15.75" customHeight="1" outlineLevel="1">
      <c r="A50" s="14" t="s">
        <v>51</v>
      </c>
      <c r="B50" s="15">
        <v>3000.0</v>
      </c>
      <c r="C50" s="15">
        <v>3000.0</v>
      </c>
      <c r="D50" s="16">
        <v>3000.0</v>
      </c>
      <c r="E50" s="16">
        <v>0.0</v>
      </c>
      <c r="F50" s="17">
        <v>0.0</v>
      </c>
      <c r="G50" s="17">
        <v>0.0</v>
      </c>
      <c r="H50" s="17">
        <v>0.0</v>
      </c>
      <c r="I50" s="17">
        <v>0.0</v>
      </c>
      <c r="J50" s="17">
        <v>0.0</v>
      </c>
      <c r="K50" s="18">
        <f t="shared" si="1"/>
        <v>0</v>
      </c>
      <c r="L50" s="6"/>
    </row>
    <row r="51" ht="15.75" customHeight="1" outlineLevel="1">
      <c r="A51" s="14" t="s">
        <v>52</v>
      </c>
      <c r="B51" s="15">
        <v>500.0</v>
      </c>
      <c r="C51" s="15">
        <v>500.0</v>
      </c>
      <c r="D51" s="16">
        <v>500.0</v>
      </c>
      <c r="E51" s="16">
        <v>0.0</v>
      </c>
      <c r="F51" s="17">
        <v>0.0</v>
      </c>
      <c r="G51" s="17">
        <v>0.0</v>
      </c>
      <c r="H51" s="17">
        <v>0.0</v>
      </c>
      <c r="I51" s="17">
        <v>0.0</v>
      </c>
      <c r="J51" s="17">
        <v>0.0</v>
      </c>
      <c r="K51" s="18">
        <f t="shared" si="1"/>
        <v>0</v>
      </c>
      <c r="L51" s="6"/>
    </row>
    <row r="52" ht="15.75" customHeight="1" outlineLevel="1">
      <c r="A52" s="14" t="s">
        <v>53</v>
      </c>
      <c r="B52" s="15">
        <v>200.0</v>
      </c>
      <c r="C52" s="15">
        <v>200.0</v>
      </c>
      <c r="D52" s="16">
        <v>200.0</v>
      </c>
      <c r="E52" s="16">
        <v>223.32</v>
      </c>
      <c r="F52" s="17">
        <f t="shared" ref="F52:H52" si="12">E52</f>
        <v>223.32</v>
      </c>
      <c r="G52" s="17">
        <f t="shared" si="12"/>
        <v>223.32</v>
      </c>
      <c r="H52" s="17">
        <f t="shared" si="12"/>
        <v>223.32</v>
      </c>
      <c r="I52" s="17">
        <v>223.32</v>
      </c>
      <c r="J52" s="17">
        <v>223.32</v>
      </c>
      <c r="K52" s="18">
        <f t="shared" si="1"/>
        <v>0</v>
      </c>
      <c r="L52" s="6"/>
    </row>
    <row r="53" ht="15.75" customHeight="1" outlineLevel="1">
      <c r="A53" s="14" t="s">
        <v>54</v>
      </c>
      <c r="B53" s="15">
        <v>1820.0</v>
      </c>
      <c r="C53" s="15">
        <v>1820.0</v>
      </c>
      <c r="D53" s="16">
        <v>1820.0</v>
      </c>
      <c r="E53" s="16">
        <v>4000.0</v>
      </c>
      <c r="F53" s="17">
        <v>0.0</v>
      </c>
      <c r="G53" s="17">
        <v>0.0</v>
      </c>
      <c r="H53" s="17">
        <v>0.0</v>
      </c>
      <c r="I53" s="17">
        <v>0.0</v>
      </c>
      <c r="J53" s="17">
        <v>0.0</v>
      </c>
      <c r="K53" s="18">
        <f t="shared" si="1"/>
        <v>0</v>
      </c>
      <c r="L53" s="6" t="s">
        <v>55</v>
      </c>
    </row>
    <row r="54" ht="15.75" customHeight="1" outlineLevel="1">
      <c r="A54" s="14" t="s">
        <v>56</v>
      </c>
      <c r="B54" s="15">
        <v>500.0</v>
      </c>
      <c r="C54" s="15">
        <v>500.0</v>
      </c>
      <c r="D54" s="16">
        <v>500.0</v>
      </c>
      <c r="E54" s="16">
        <v>500.0</v>
      </c>
      <c r="F54" s="17">
        <f t="shared" ref="F54:H54" si="13">E54</f>
        <v>500</v>
      </c>
      <c r="G54" s="17">
        <f t="shared" si="13"/>
        <v>500</v>
      </c>
      <c r="H54" s="17">
        <f t="shared" si="13"/>
        <v>500</v>
      </c>
      <c r="I54" s="17">
        <v>500.0</v>
      </c>
      <c r="J54" s="17">
        <v>500.0</v>
      </c>
      <c r="K54" s="18">
        <f t="shared" si="1"/>
        <v>0</v>
      </c>
      <c r="L54" s="6"/>
    </row>
    <row r="55" ht="15.75" customHeight="1" outlineLevel="1">
      <c r="A55" s="14" t="s">
        <v>37</v>
      </c>
      <c r="B55" s="15">
        <v>100.0</v>
      </c>
      <c r="C55" s="15">
        <v>100.0</v>
      </c>
      <c r="D55" s="16">
        <v>100.0</v>
      </c>
      <c r="E55" s="16">
        <v>100.0</v>
      </c>
      <c r="F55" s="17">
        <f t="shared" ref="F55:H55" si="14">E55</f>
        <v>100</v>
      </c>
      <c r="G55" s="17">
        <f t="shared" si="14"/>
        <v>100</v>
      </c>
      <c r="H55" s="17">
        <f t="shared" si="14"/>
        <v>100</v>
      </c>
      <c r="I55" s="17">
        <v>100.0</v>
      </c>
      <c r="J55" s="17">
        <v>100.0</v>
      </c>
      <c r="K55" s="18">
        <f t="shared" si="1"/>
        <v>0</v>
      </c>
      <c r="L55" s="6"/>
    </row>
    <row r="56" ht="15.75" customHeight="1">
      <c r="A56" s="20" t="s">
        <v>24</v>
      </c>
      <c r="B56" s="21">
        <f t="shared" ref="B56:J56" si="15">SUM(B48:B55)</f>
        <v>10220</v>
      </c>
      <c r="C56" s="21">
        <f t="shared" si="15"/>
        <v>10220</v>
      </c>
      <c r="D56" s="22">
        <f t="shared" si="15"/>
        <v>10220</v>
      </c>
      <c r="E56" s="22">
        <f t="shared" si="15"/>
        <v>8263.52</v>
      </c>
      <c r="F56" s="23">
        <f t="shared" si="15"/>
        <v>4263.52</v>
      </c>
      <c r="G56" s="23">
        <f t="shared" si="15"/>
        <v>4263.52</v>
      </c>
      <c r="H56" s="23">
        <f t="shared" si="15"/>
        <v>4263.52</v>
      </c>
      <c r="I56" s="22">
        <f t="shared" si="15"/>
        <v>4263.52</v>
      </c>
      <c r="J56" s="22">
        <f t="shared" si="15"/>
        <v>4263.52</v>
      </c>
      <c r="K56" s="18">
        <f t="shared" si="1"/>
        <v>0</v>
      </c>
      <c r="L56" s="6"/>
    </row>
    <row r="57" ht="15.75" customHeight="1">
      <c r="A57" s="32"/>
      <c r="B57" s="33"/>
      <c r="C57" s="33"/>
      <c r="D57" s="34"/>
      <c r="E57" s="16"/>
      <c r="F57" s="17"/>
      <c r="G57" s="17"/>
      <c r="H57" s="17"/>
      <c r="I57" s="17"/>
      <c r="J57" s="17"/>
      <c r="K57" s="18">
        <f t="shared" si="1"/>
        <v>0</v>
      </c>
      <c r="L57" s="6"/>
    </row>
    <row r="58" ht="15.75" customHeight="1">
      <c r="A58" s="7" t="s">
        <v>57</v>
      </c>
      <c r="B58" s="35"/>
      <c r="C58" s="35"/>
      <c r="D58" s="36"/>
      <c r="E58" s="28"/>
      <c r="F58" s="29"/>
      <c r="G58" s="29"/>
      <c r="H58" s="29"/>
      <c r="I58" s="29"/>
      <c r="J58" s="29"/>
      <c r="K58" s="18">
        <f t="shared" si="1"/>
        <v>0</v>
      </c>
      <c r="L58" s="6"/>
    </row>
    <row r="59" ht="15.0" customHeight="1" outlineLevel="1">
      <c r="A59" s="14" t="s">
        <v>58</v>
      </c>
      <c r="B59" s="15">
        <v>6000.0</v>
      </c>
      <c r="C59" s="15">
        <v>4000.0</v>
      </c>
      <c r="D59" s="16">
        <v>4000.0</v>
      </c>
      <c r="E59" s="16">
        <v>6000.0</v>
      </c>
      <c r="F59" s="17">
        <v>6000.0</v>
      </c>
      <c r="G59" s="17">
        <v>6000.0</v>
      </c>
      <c r="H59" s="17">
        <v>6000.0</v>
      </c>
      <c r="I59" s="17">
        <v>6000.0</v>
      </c>
      <c r="J59" s="17">
        <v>6000.0</v>
      </c>
      <c r="K59" s="18">
        <f t="shared" si="1"/>
        <v>0</v>
      </c>
      <c r="L59" s="6"/>
    </row>
    <row r="60" ht="15.75" customHeight="1" outlineLevel="1">
      <c r="A60" s="14" t="s">
        <v>36</v>
      </c>
      <c r="B60" s="15">
        <v>0.0</v>
      </c>
      <c r="C60" s="15">
        <v>0.0</v>
      </c>
      <c r="D60" s="16">
        <v>0.0</v>
      </c>
      <c r="E60" s="16">
        <v>1250.0</v>
      </c>
      <c r="F60" s="17">
        <v>0.0</v>
      </c>
      <c r="G60" s="17">
        <v>0.0</v>
      </c>
      <c r="H60" s="17">
        <v>0.0</v>
      </c>
      <c r="I60" s="17">
        <v>0.0</v>
      </c>
      <c r="J60" s="17">
        <v>0.0</v>
      </c>
      <c r="K60" s="18">
        <f t="shared" si="1"/>
        <v>0</v>
      </c>
      <c r="L60" s="6"/>
    </row>
    <row r="61" ht="15.75" customHeight="1" outlineLevel="1">
      <c r="A61" s="14" t="s">
        <v>43</v>
      </c>
      <c r="B61" s="15"/>
      <c r="C61" s="15"/>
      <c r="D61" s="16"/>
      <c r="E61" s="16"/>
      <c r="F61" s="17"/>
      <c r="G61" s="17"/>
      <c r="H61" s="17"/>
      <c r="I61" s="17"/>
      <c r="J61" s="17">
        <v>300.0</v>
      </c>
      <c r="K61" s="18">
        <f t="shared" si="1"/>
        <v>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 outlineLevel="1">
      <c r="A62" s="14" t="s">
        <v>37</v>
      </c>
      <c r="B62" s="15">
        <v>100.0</v>
      </c>
      <c r="C62" s="15">
        <v>100.0</v>
      </c>
      <c r="D62" s="16">
        <v>100.0</v>
      </c>
      <c r="E62" s="16">
        <v>100.0</v>
      </c>
      <c r="F62" s="17">
        <v>100.0</v>
      </c>
      <c r="G62" s="17">
        <v>100.0</v>
      </c>
      <c r="H62" s="17">
        <v>100.0</v>
      </c>
      <c r="I62" s="17">
        <v>100.0</v>
      </c>
      <c r="J62" s="17">
        <v>300.0</v>
      </c>
      <c r="K62" s="18">
        <f t="shared" si="1"/>
        <v>2</v>
      </c>
      <c r="L62" s="6"/>
    </row>
    <row r="63" ht="15.75" customHeight="1">
      <c r="A63" s="20" t="s">
        <v>24</v>
      </c>
      <c r="B63" s="21">
        <f t="shared" ref="B63:J63" si="16">SUM(B59:B62)</f>
        <v>6100</v>
      </c>
      <c r="C63" s="21">
        <f t="shared" si="16"/>
        <v>4100</v>
      </c>
      <c r="D63" s="22">
        <f t="shared" si="16"/>
        <v>4100</v>
      </c>
      <c r="E63" s="22">
        <f t="shared" si="16"/>
        <v>7350</v>
      </c>
      <c r="F63" s="23">
        <f t="shared" si="16"/>
        <v>6100</v>
      </c>
      <c r="G63" s="23">
        <f t="shared" si="16"/>
        <v>6100</v>
      </c>
      <c r="H63" s="23">
        <f t="shared" si="16"/>
        <v>6100</v>
      </c>
      <c r="I63" s="22">
        <f t="shared" si="16"/>
        <v>6100</v>
      </c>
      <c r="J63" s="22">
        <f t="shared" si="16"/>
        <v>6600</v>
      </c>
      <c r="K63" s="18">
        <f t="shared" si="1"/>
        <v>0.08196721311</v>
      </c>
      <c r="L63" s="6"/>
    </row>
    <row r="64" ht="15.75" customHeight="1">
      <c r="A64" s="24"/>
      <c r="B64" s="25"/>
      <c r="C64" s="25"/>
      <c r="D64" s="26"/>
      <c r="E64" s="26"/>
      <c r="F64" s="31"/>
      <c r="G64" s="31"/>
      <c r="H64" s="31"/>
      <c r="I64" s="31"/>
      <c r="J64" s="31"/>
      <c r="K64" s="18">
        <f t="shared" si="1"/>
        <v>0</v>
      </c>
      <c r="L64" s="6"/>
    </row>
    <row r="65" ht="15.75" customHeight="1">
      <c r="A65" s="7" t="s">
        <v>59</v>
      </c>
      <c r="B65" s="35"/>
      <c r="C65" s="35"/>
      <c r="D65" s="36"/>
      <c r="E65" s="28"/>
      <c r="F65" s="29"/>
      <c r="G65" s="29"/>
      <c r="H65" s="29"/>
      <c r="I65" s="29"/>
      <c r="J65" s="29"/>
      <c r="K65" s="18">
        <f t="shared" si="1"/>
        <v>0</v>
      </c>
      <c r="L65" s="6"/>
    </row>
    <row r="66" ht="15.75" customHeight="1" outlineLevel="1">
      <c r="A66" s="14" t="s">
        <v>60</v>
      </c>
      <c r="B66" s="15">
        <v>19176.0</v>
      </c>
      <c r="C66" s="15">
        <v>19176.0</v>
      </c>
      <c r="D66" s="16">
        <v>19176.0</v>
      </c>
      <c r="E66" s="37">
        <v>21658.0</v>
      </c>
      <c r="F66" s="37">
        <v>21658.0</v>
      </c>
      <c r="G66" s="37">
        <v>21658.0</v>
      </c>
      <c r="H66" s="37">
        <v>21658.0</v>
      </c>
      <c r="I66" s="37">
        <v>21658.0</v>
      </c>
      <c r="J66" s="37">
        <v>21658.0</v>
      </c>
      <c r="K66" s="18">
        <f t="shared" si="1"/>
        <v>0</v>
      </c>
      <c r="L66" s="6"/>
      <c r="O66" s="38"/>
    </row>
    <row r="67" ht="15.75" customHeight="1" outlineLevel="1">
      <c r="A67" s="14" t="s">
        <v>61</v>
      </c>
      <c r="B67" s="15">
        <v>19176.0</v>
      </c>
      <c r="C67" s="15">
        <v>19176.0</v>
      </c>
      <c r="D67" s="16">
        <v>19176.0</v>
      </c>
      <c r="E67" s="37">
        <v>21658.0</v>
      </c>
      <c r="F67" s="37">
        <v>21658.0</v>
      </c>
      <c r="G67" s="37">
        <v>21658.0</v>
      </c>
      <c r="H67" s="37">
        <v>21658.0</v>
      </c>
      <c r="I67" s="37">
        <v>21658.0</v>
      </c>
      <c r="J67" s="37">
        <v>21658.0</v>
      </c>
      <c r="K67" s="18">
        <f t="shared" si="1"/>
        <v>0</v>
      </c>
      <c r="L67" s="6"/>
      <c r="O67" s="38"/>
    </row>
    <row r="68" ht="15.75" customHeight="1" outlineLevel="1">
      <c r="A68" s="14" t="s">
        <v>62</v>
      </c>
      <c r="B68" s="15">
        <v>19176.0</v>
      </c>
      <c r="C68" s="15">
        <v>19176.0</v>
      </c>
      <c r="D68" s="16">
        <v>19176.0</v>
      </c>
      <c r="E68" s="37">
        <v>21658.0</v>
      </c>
      <c r="F68" s="37">
        <v>21658.0</v>
      </c>
      <c r="G68" s="37">
        <v>21658.0</v>
      </c>
      <c r="H68" s="37">
        <v>21658.0</v>
      </c>
      <c r="I68" s="37">
        <v>21658.0</v>
      </c>
      <c r="J68" s="37">
        <v>21658.0</v>
      </c>
      <c r="K68" s="18">
        <f t="shared" si="1"/>
        <v>0</v>
      </c>
      <c r="L68" s="6"/>
    </row>
    <row r="69" ht="15.75" customHeight="1" outlineLevel="1">
      <c r="A69" s="14" t="s">
        <v>63</v>
      </c>
      <c r="B69" s="15">
        <v>19176.0</v>
      </c>
      <c r="C69" s="15">
        <v>19176.0</v>
      </c>
      <c r="D69" s="16">
        <v>19176.0</v>
      </c>
      <c r="E69" s="37">
        <v>21658.0</v>
      </c>
      <c r="F69" s="37">
        <v>21658.0</v>
      </c>
      <c r="G69" s="37">
        <v>21658.0</v>
      </c>
      <c r="H69" s="37">
        <v>21658.0</v>
      </c>
      <c r="I69" s="37">
        <v>21658.0</v>
      </c>
      <c r="J69" s="37">
        <v>21658.0</v>
      </c>
      <c r="K69" s="18">
        <f t="shared" si="1"/>
        <v>0</v>
      </c>
      <c r="L69" s="6"/>
    </row>
    <row r="70" ht="15.75" customHeight="1" outlineLevel="1">
      <c r="A70" s="14" t="s">
        <v>64</v>
      </c>
      <c r="B70" s="15">
        <v>19176.0</v>
      </c>
      <c r="C70" s="15">
        <v>19176.0</v>
      </c>
      <c r="D70" s="16">
        <v>19176.0</v>
      </c>
      <c r="E70" s="37">
        <v>21658.0</v>
      </c>
      <c r="F70" s="37">
        <v>21658.0</v>
      </c>
      <c r="G70" s="37">
        <v>21658.0</v>
      </c>
      <c r="H70" s="37">
        <v>21658.0</v>
      </c>
      <c r="I70" s="37">
        <v>21658.0</v>
      </c>
      <c r="J70" s="37">
        <v>21658.0</v>
      </c>
      <c r="K70" s="18">
        <f t="shared" si="1"/>
        <v>0</v>
      </c>
      <c r="L70" s="6"/>
    </row>
    <row r="71" ht="15.75" customHeight="1" outlineLevel="1">
      <c r="A71" s="14" t="s">
        <v>65</v>
      </c>
      <c r="B71" s="15">
        <v>117105.0</v>
      </c>
      <c r="C71" s="15">
        <v>117105.0</v>
      </c>
      <c r="D71" s="16">
        <v>117105.0</v>
      </c>
      <c r="E71" s="37">
        <v>100825.0</v>
      </c>
      <c r="F71" s="39">
        <v>115332.0</v>
      </c>
      <c r="G71" s="39">
        <v>115332.0</v>
      </c>
      <c r="H71" s="39">
        <v>115332.0</v>
      </c>
      <c r="I71" s="39">
        <v>115332.0</v>
      </c>
      <c r="J71" s="39">
        <v>115332.0</v>
      </c>
      <c r="K71" s="18">
        <f t="shared" si="1"/>
        <v>0</v>
      </c>
      <c r="L71" s="6"/>
    </row>
    <row r="72" ht="15.75" customHeight="1">
      <c r="A72" s="40" t="s">
        <v>66</v>
      </c>
      <c r="B72" s="41">
        <f t="shared" ref="B72:J72" si="17">SUM(B66:B71)</f>
        <v>212985</v>
      </c>
      <c r="C72" s="41">
        <f t="shared" si="17"/>
        <v>212985</v>
      </c>
      <c r="D72" s="42">
        <f t="shared" si="17"/>
        <v>212985</v>
      </c>
      <c r="E72" s="42">
        <f t="shared" si="17"/>
        <v>209115</v>
      </c>
      <c r="F72" s="43">
        <f t="shared" si="17"/>
        <v>223622</v>
      </c>
      <c r="G72" s="43">
        <f t="shared" si="17"/>
        <v>223622</v>
      </c>
      <c r="H72" s="43">
        <f t="shared" si="17"/>
        <v>223622</v>
      </c>
      <c r="I72" s="42">
        <f t="shared" si="17"/>
        <v>223622</v>
      </c>
      <c r="J72" s="42">
        <f t="shared" si="17"/>
        <v>223622</v>
      </c>
      <c r="K72" s="18">
        <f t="shared" si="1"/>
        <v>0</v>
      </c>
      <c r="L72" s="6"/>
    </row>
    <row r="73" ht="15.75" customHeight="1" outlineLevel="1">
      <c r="A73" s="14" t="s">
        <v>67</v>
      </c>
      <c r="B73" s="44">
        <v>4914.0</v>
      </c>
      <c r="C73" s="44">
        <v>3780.0</v>
      </c>
      <c r="D73" s="16">
        <v>3780.0</v>
      </c>
      <c r="E73" s="37">
        <f t="shared" ref="E73:H73" si="18">12*20*30</f>
        <v>7200</v>
      </c>
      <c r="F73" s="37">
        <f t="shared" si="18"/>
        <v>7200</v>
      </c>
      <c r="G73" s="37">
        <f t="shared" si="18"/>
        <v>7200</v>
      </c>
      <c r="H73" s="37">
        <f t="shared" si="18"/>
        <v>7200</v>
      </c>
      <c r="I73" s="37">
        <v>7200.0</v>
      </c>
      <c r="J73" s="37">
        <v>7200.0</v>
      </c>
      <c r="K73" s="18">
        <f t="shared" si="1"/>
        <v>0</v>
      </c>
      <c r="L73" s="6" t="s">
        <v>68</v>
      </c>
    </row>
    <row r="74" ht="15.75" customHeight="1" outlineLevel="1">
      <c r="A74" s="14" t="s">
        <v>69</v>
      </c>
      <c r="B74" s="44">
        <v>4914.0</v>
      </c>
      <c r="C74" s="44">
        <v>3780.0</v>
      </c>
      <c r="D74" s="16">
        <v>3780.0</v>
      </c>
      <c r="E74" s="37">
        <f t="shared" ref="E74:H74" si="19">12*20*30</f>
        <v>7200</v>
      </c>
      <c r="F74" s="37">
        <f t="shared" si="19"/>
        <v>7200</v>
      </c>
      <c r="G74" s="37">
        <f t="shared" si="19"/>
        <v>7200</v>
      </c>
      <c r="H74" s="37">
        <f t="shared" si="19"/>
        <v>7200</v>
      </c>
      <c r="I74" s="37">
        <v>7200.0</v>
      </c>
      <c r="J74" s="37">
        <v>7200.0</v>
      </c>
      <c r="K74" s="18">
        <f t="shared" si="1"/>
        <v>0</v>
      </c>
      <c r="L74" s="6"/>
    </row>
    <row r="75" ht="15.75" customHeight="1" outlineLevel="1">
      <c r="A75" s="14" t="s">
        <v>70</v>
      </c>
      <c r="B75" s="44">
        <v>4914.0</v>
      </c>
      <c r="C75" s="44">
        <v>3780.0</v>
      </c>
      <c r="D75" s="16">
        <v>3780.0</v>
      </c>
      <c r="E75" s="37">
        <f t="shared" ref="E75:H75" si="20">12*20*30</f>
        <v>7200</v>
      </c>
      <c r="F75" s="37">
        <f t="shared" si="20"/>
        <v>7200</v>
      </c>
      <c r="G75" s="37">
        <f t="shared" si="20"/>
        <v>7200</v>
      </c>
      <c r="H75" s="37">
        <f t="shared" si="20"/>
        <v>7200</v>
      </c>
      <c r="I75" s="37">
        <v>7200.0</v>
      </c>
      <c r="J75" s="37">
        <v>7200.0</v>
      </c>
      <c r="K75" s="18">
        <f t="shared" si="1"/>
        <v>0</v>
      </c>
      <c r="L75" s="38"/>
    </row>
    <row r="76" ht="15.75" customHeight="1" outlineLevel="1">
      <c r="A76" s="14" t="s">
        <v>71</v>
      </c>
      <c r="B76" s="44">
        <v>4914.0</v>
      </c>
      <c r="C76" s="44">
        <v>3780.0</v>
      </c>
      <c r="D76" s="16">
        <v>3780.0</v>
      </c>
      <c r="E76" s="37">
        <f t="shared" ref="E76:H76" si="21">12*20*30</f>
        <v>7200</v>
      </c>
      <c r="F76" s="37">
        <f t="shared" si="21"/>
        <v>7200</v>
      </c>
      <c r="G76" s="37">
        <f t="shared" si="21"/>
        <v>7200</v>
      </c>
      <c r="H76" s="37">
        <f t="shared" si="21"/>
        <v>7200</v>
      </c>
      <c r="I76" s="37">
        <v>7200.0</v>
      </c>
      <c r="J76" s="37">
        <v>7200.0</v>
      </c>
      <c r="K76" s="18">
        <f t="shared" si="1"/>
        <v>0</v>
      </c>
      <c r="L76" s="6"/>
    </row>
    <row r="77" ht="15.75" customHeight="1" outlineLevel="1">
      <c r="A77" s="14" t="s">
        <v>72</v>
      </c>
      <c r="B77" s="44">
        <v>4914.0</v>
      </c>
      <c r="C77" s="44">
        <v>3780.0</v>
      </c>
      <c r="D77" s="16">
        <v>3780.0</v>
      </c>
      <c r="E77" s="37">
        <f t="shared" ref="E77:H77" si="22">12*20*30</f>
        <v>7200</v>
      </c>
      <c r="F77" s="37">
        <f t="shared" si="22"/>
        <v>7200</v>
      </c>
      <c r="G77" s="37">
        <f t="shared" si="22"/>
        <v>7200</v>
      </c>
      <c r="H77" s="37">
        <f t="shared" si="22"/>
        <v>7200</v>
      </c>
      <c r="I77" s="37">
        <v>7200.0</v>
      </c>
      <c r="J77" s="37">
        <v>7200.0</v>
      </c>
      <c r="K77" s="18">
        <f t="shared" si="1"/>
        <v>0</v>
      </c>
      <c r="L77" s="6"/>
    </row>
    <row r="78" ht="15.75" customHeight="1" outlineLevel="1">
      <c r="A78" s="14" t="s">
        <v>73</v>
      </c>
      <c r="B78" s="44">
        <v>1800.0</v>
      </c>
      <c r="C78" s="44">
        <v>1800.0</v>
      </c>
      <c r="D78" s="16">
        <v>1800.0</v>
      </c>
      <c r="E78" s="37">
        <v>0.0</v>
      </c>
      <c r="F78" s="39">
        <v>0.0</v>
      </c>
      <c r="G78" s="39">
        <v>0.0</v>
      </c>
      <c r="H78" s="39">
        <v>0.0</v>
      </c>
      <c r="I78" s="39">
        <v>0.0</v>
      </c>
      <c r="J78" s="39">
        <v>0.0</v>
      </c>
      <c r="K78" s="18">
        <f t="shared" si="1"/>
        <v>0</v>
      </c>
      <c r="L78" s="6"/>
      <c r="N78" s="45"/>
      <c r="O78" s="46"/>
      <c r="P78" s="46"/>
    </row>
    <row r="79" ht="15.75" customHeight="1" outlineLevel="1">
      <c r="A79" s="14" t="s">
        <v>74</v>
      </c>
      <c r="B79" s="44">
        <v>1800.0</v>
      </c>
      <c r="C79" s="44">
        <v>1800.0</v>
      </c>
      <c r="D79" s="16">
        <v>1800.0</v>
      </c>
      <c r="E79" s="37">
        <v>0.0</v>
      </c>
      <c r="F79" s="39">
        <v>0.0</v>
      </c>
      <c r="G79" s="39">
        <v>0.0</v>
      </c>
      <c r="H79" s="39">
        <v>0.0</v>
      </c>
      <c r="I79" s="39">
        <v>0.0</v>
      </c>
      <c r="J79" s="39">
        <v>0.0</v>
      </c>
      <c r="K79" s="18">
        <f t="shared" si="1"/>
        <v>0</v>
      </c>
      <c r="L79" s="6"/>
      <c r="N79" s="45"/>
      <c r="O79" s="6"/>
    </row>
    <row r="80" ht="15.75" customHeight="1" outlineLevel="1">
      <c r="A80" s="14" t="s">
        <v>75</v>
      </c>
      <c r="B80" s="44">
        <v>360.0</v>
      </c>
      <c r="C80" s="44">
        <v>540.0</v>
      </c>
      <c r="D80" s="16">
        <v>540.0</v>
      </c>
      <c r="E80" s="37">
        <v>0.0</v>
      </c>
      <c r="F80" s="39">
        <v>0.0</v>
      </c>
      <c r="G80" s="39">
        <v>0.0</v>
      </c>
      <c r="H80" s="39">
        <v>0.0</v>
      </c>
      <c r="I80" s="39">
        <v>0.0</v>
      </c>
      <c r="J80" s="39">
        <v>0.0</v>
      </c>
      <c r="K80" s="18">
        <f t="shared" si="1"/>
        <v>0</v>
      </c>
      <c r="L80" s="6"/>
      <c r="N80" s="45"/>
      <c r="O80" s="46"/>
      <c r="P80" s="46"/>
    </row>
    <row r="81" ht="15.75" customHeight="1" outlineLevel="1">
      <c r="A81" s="14" t="s">
        <v>76</v>
      </c>
      <c r="B81" s="44">
        <v>630.0</v>
      </c>
      <c r="C81" s="44">
        <v>378.0</v>
      </c>
      <c r="D81" s="16">
        <v>378.0</v>
      </c>
      <c r="E81" s="37">
        <v>0.0</v>
      </c>
      <c r="F81" s="39">
        <v>0.0</v>
      </c>
      <c r="G81" s="39">
        <v>0.0</v>
      </c>
      <c r="H81" s="39">
        <v>0.0</v>
      </c>
      <c r="I81" s="39">
        <v>0.0</v>
      </c>
      <c r="J81" s="39">
        <v>0.0</v>
      </c>
      <c r="K81" s="18">
        <f t="shared" si="1"/>
        <v>0</v>
      </c>
      <c r="L81" s="6"/>
      <c r="N81" s="45"/>
      <c r="O81" s="46"/>
      <c r="P81" s="46"/>
    </row>
    <row r="82" ht="15.75" customHeight="1">
      <c r="A82" s="40" t="s">
        <v>77</v>
      </c>
      <c r="B82" s="41">
        <f t="shared" ref="B82:J82" si="23">SUM(B73:B81)</f>
        <v>29160</v>
      </c>
      <c r="C82" s="41">
        <f t="shared" si="23"/>
        <v>23418</v>
      </c>
      <c r="D82" s="42">
        <f t="shared" si="23"/>
        <v>23418</v>
      </c>
      <c r="E82" s="42">
        <f t="shared" si="23"/>
        <v>36000</v>
      </c>
      <c r="F82" s="43">
        <f t="shared" si="23"/>
        <v>36000</v>
      </c>
      <c r="G82" s="43">
        <f t="shared" si="23"/>
        <v>36000</v>
      </c>
      <c r="H82" s="43">
        <f t="shared" si="23"/>
        <v>36000</v>
      </c>
      <c r="I82" s="42">
        <f t="shared" si="23"/>
        <v>36000</v>
      </c>
      <c r="J82" s="42">
        <f t="shared" si="23"/>
        <v>36000</v>
      </c>
      <c r="K82" s="18">
        <f t="shared" si="1"/>
        <v>0</v>
      </c>
      <c r="L82" s="6"/>
      <c r="N82" s="45"/>
      <c r="O82" s="46"/>
      <c r="P82" s="46"/>
    </row>
    <row r="83" ht="15.75" customHeight="1" outlineLevel="1">
      <c r="A83" s="14" t="s">
        <v>78</v>
      </c>
      <c r="B83" s="15">
        <f>8928+8928</f>
        <v>17856</v>
      </c>
      <c r="C83" s="44">
        <f t="shared" ref="C83:D83" si="24">5580+6138</f>
        <v>11718</v>
      </c>
      <c r="D83" s="47">
        <f t="shared" si="24"/>
        <v>11718</v>
      </c>
      <c r="E83" s="37">
        <v>9180.0</v>
      </c>
      <c r="F83" s="39">
        <f>'Staff Schedule'!F61</f>
        <v>11628</v>
      </c>
      <c r="G83" s="39">
        <v>10404.0</v>
      </c>
      <c r="H83" s="39">
        <v>10404.0</v>
      </c>
      <c r="I83" s="39">
        <v>10404.0</v>
      </c>
      <c r="J83" s="39">
        <v>11628.0</v>
      </c>
      <c r="K83" s="18">
        <f t="shared" si="1"/>
        <v>0.1176470588</v>
      </c>
      <c r="L83" s="6" t="s">
        <v>79</v>
      </c>
      <c r="M83" s="45"/>
      <c r="N83" s="45"/>
      <c r="O83" s="46"/>
      <c r="P83" s="46"/>
    </row>
    <row r="84" ht="15.75" customHeight="1" outlineLevel="1">
      <c r="A84" s="14" t="s">
        <v>80</v>
      </c>
      <c r="B84" s="15">
        <v>6696.0</v>
      </c>
      <c r="C84" s="44">
        <v>8370.0</v>
      </c>
      <c r="D84" s="47">
        <v>8370.0</v>
      </c>
      <c r="E84" s="37">
        <v>9180.0</v>
      </c>
      <c r="F84" s="39">
        <f>'Staff Schedule'!G61</f>
        <v>11628</v>
      </c>
      <c r="G84" s="39">
        <v>9180.0</v>
      </c>
      <c r="H84" s="39">
        <v>9180.0</v>
      </c>
      <c r="I84" s="39">
        <v>9180.0</v>
      </c>
      <c r="J84" s="39">
        <v>11628.0</v>
      </c>
      <c r="K84" s="18">
        <f t="shared" si="1"/>
        <v>0.2666666667</v>
      </c>
      <c r="L84" s="6"/>
      <c r="M84" s="45"/>
      <c r="N84" s="45"/>
      <c r="O84" s="6"/>
    </row>
    <row r="85" ht="15.75" customHeight="1" outlineLevel="1">
      <c r="A85" s="14" t="s">
        <v>81</v>
      </c>
      <c r="B85" s="44">
        <v>8370.0</v>
      </c>
      <c r="C85" s="44">
        <v>8370.0</v>
      </c>
      <c r="D85" s="47">
        <v>8370.0</v>
      </c>
      <c r="E85" s="37">
        <v>9180.0</v>
      </c>
      <c r="F85" s="39">
        <f>'Staff Schedule'!H61</f>
        <v>11628</v>
      </c>
      <c r="G85" s="39">
        <v>9180.0</v>
      </c>
      <c r="H85" s="39">
        <v>9180.0</v>
      </c>
      <c r="I85" s="39">
        <v>9180.0</v>
      </c>
      <c r="J85" s="39">
        <v>11628.0</v>
      </c>
      <c r="K85" s="18">
        <f t="shared" si="1"/>
        <v>0.2666666667</v>
      </c>
      <c r="L85" s="38"/>
      <c r="M85" s="45"/>
      <c r="N85" s="45"/>
      <c r="O85" s="46"/>
      <c r="P85" s="46"/>
    </row>
    <row r="86" ht="15.75" customHeight="1" outlineLevel="1">
      <c r="A86" s="14" t="s">
        <v>82</v>
      </c>
      <c r="B86" s="15">
        <v>8928.0</v>
      </c>
      <c r="C86" s="44">
        <v>9486.0</v>
      </c>
      <c r="D86" s="47">
        <v>9486.0</v>
      </c>
      <c r="E86" s="37">
        <v>10404.0</v>
      </c>
      <c r="F86" s="39">
        <f>'Staff Schedule'!I61</f>
        <v>11628</v>
      </c>
      <c r="G86" s="39">
        <v>10404.0</v>
      </c>
      <c r="H86" s="39">
        <v>10404.0</v>
      </c>
      <c r="I86" s="39">
        <v>10404.0</v>
      </c>
      <c r="J86" s="39">
        <v>11628.0</v>
      </c>
      <c r="K86" s="18">
        <f t="shared" si="1"/>
        <v>0.1176470588</v>
      </c>
      <c r="L86" s="6"/>
      <c r="M86" s="45"/>
      <c r="N86" s="45"/>
      <c r="O86" s="46"/>
      <c r="P86" s="46"/>
    </row>
    <row r="87" ht="15.75" customHeight="1" outlineLevel="1">
      <c r="A87" s="14" t="s">
        <v>83</v>
      </c>
      <c r="B87" s="44">
        <v>10044.0</v>
      </c>
      <c r="C87" s="44">
        <v>8928.0</v>
      </c>
      <c r="D87" s="47">
        <v>8928.0</v>
      </c>
      <c r="E87" s="37">
        <v>10404.0</v>
      </c>
      <c r="F87" s="39">
        <f>'Staff Schedule'!J61</f>
        <v>11628</v>
      </c>
      <c r="G87" s="39">
        <v>10404.0</v>
      </c>
      <c r="H87" s="39">
        <v>10404.0</v>
      </c>
      <c r="I87" s="39">
        <v>10404.0</v>
      </c>
      <c r="J87" s="39">
        <v>11628.0</v>
      </c>
      <c r="K87" s="18">
        <f t="shared" si="1"/>
        <v>0.1176470588</v>
      </c>
      <c r="L87" s="6"/>
      <c r="M87" s="45"/>
      <c r="N87" s="48"/>
      <c r="O87" s="46"/>
      <c r="P87" s="46"/>
    </row>
    <row r="88" ht="15.75" customHeight="1" outlineLevel="1">
      <c r="A88" s="14" t="s">
        <v>84</v>
      </c>
      <c r="B88" s="44">
        <v>8928.0</v>
      </c>
      <c r="C88" s="44">
        <v>10044.0</v>
      </c>
      <c r="D88" s="47">
        <v>10044.0</v>
      </c>
      <c r="E88" s="37">
        <v>10404.0</v>
      </c>
      <c r="F88" s="39">
        <f>'Staff Schedule'!K61</f>
        <v>11628</v>
      </c>
      <c r="G88" s="39">
        <v>10404.0</v>
      </c>
      <c r="H88" s="39">
        <v>10404.0</v>
      </c>
      <c r="I88" s="39">
        <v>10404.0</v>
      </c>
      <c r="J88" s="39">
        <v>11628.0</v>
      </c>
      <c r="K88" s="18">
        <f t="shared" si="1"/>
        <v>0.1176470588</v>
      </c>
      <c r="L88" s="6"/>
      <c r="M88" s="45"/>
    </row>
    <row r="89" ht="15.75" customHeight="1" outlineLevel="1">
      <c r="A89" s="14" t="s">
        <v>85</v>
      </c>
      <c r="B89" s="44">
        <v>3906.0</v>
      </c>
      <c r="C89" s="44">
        <v>3906.0</v>
      </c>
      <c r="D89" s="47">
        <v>3906.0</v>
      </c>
      <c r="E89" s="37">
        <v>6120.0</v>
      </c>
      <c r="F89" s="39">
        <f>'Staff Schedule'!L61</f>
        <v>11628</v>
      </c>
      <c r="G89" s="39">
        <v>6120.0</v>
      </c>
      <c r="H89" s="39">
        <v>6120.0</v>
      </c>
      <c r="I89" s="39">
        <v>6120.0</v>
      </c>
      <c r="J89" s="39">
        <v>11628.0</v>
      </c>
      <c r="K89" s="18">
        <f t="shared" si="1"/>
        <v>0.9</v>
      </c>
      <c r="L89" s="6"/>
      <c r="M89" s="45"/>
    </row>
    <row r="90" ht="15.75" customHeight="1" outlineLevel="1">
      <c r="A90" s="14" t="s">
        <v>86</v>
      </c>
      <c r="B90" s="15">
        <v>12694.5</v>
      </c>
      <c r="C90" s="44">
        <v>11485.5</v>
      </c>
      <c r="D90" s="47">
        <v>11485.5</v>
      </c>
      <c r="E90" s="37">
        <v>10404.0</v>
      </c>
      <c r="F90" s="39">
        <f>'Staff Schedule'!M61</f>
        <v>11628</v>
      </c>
      <c r="G90" s="39">
        <v>10404.0</v>
      </c>
      <c r="H90" s="39">
        <v>10404.0</v>
      </c>
      <c r="I90" s="39">
        <v>10404.0</v>
      </c>
      <c r="J90" s="39">
        <v>11628.0</v>
      </c>
      <c r="K90" s="18">
        <f t="shared" si="1"/>
        <v>0.1176470588</v>
      </c>
      <c r="L90" s="6"/>
      <c r="M90" s="45"/>
    </row>
    <row r="91" ht="15.75" customHeight="1" outlineLevel="1">
      <c r="A91" s="14" t="s">
        <v>87</v>
      </c>
      <c r="B91" s="15">
        <v>5580.0</v>
      </c>
      <c r="C91" s="44">
        <v>8928.0</v>
      </c>
      <c r="D91" s="47">
        <v>8928.0</v>
      </c>
      <c r="E91" s="37">
        <v>9180.0</v>
      </c>
      <c r="F91" s="39">
        <f>'Staff Schedule'!N61</f>
        <v>9180</v>
      </c>
      <c r="G91" s="39">
        <v>9180.0</v>
      </c>
      <c r="H91" s="39">
        <v>9180.0</v>
      </c>
      <c r="I91" s="39">
        <v>9180.0</v>
      </c>
      <c r="J91" s="39">
        <v>9180.0</v>
      </c>
      <c r="K91" s="18">
        <f t="shared" si="1"/>
        <v>0</v>
      </c>
      <c r="L91" s="6"/>
      <c r="M91" s="45"/>
      <c r="N91" s="46"/>
    </row>
    <row r="92" ht="15.75" customHeight="1" outlineLevel="1">
      <c r="A92" s="14" t="s">
        <v>88</v>
      </c>
      <c r="B92" s="15">
        <v>0.0</v>
      </c>
      <c r="C92" s="15">
        <v>0.0</v>
      </c>
      <c r="D92" s="49">
        <v>0.0</v>
      </c>
      <c r="E92" s="37">
        <v>6750.0</v>
      </c>
      <c r="F92" s="39">
        <v>6750.0</v>
      </c>
      <c r="G92" s="39">
        <v>6750.0</v>
      </c>
      <c r="H92" s="39">
        <v>6750.0</v>
      </c>
      <c r="I92" s="39">
        <v>6750.0</v>
      </c>
      <c r="J92" s="39">
        <v>8100.0</v>
      </c>
      <c r="K92" s="18">
        <f t="shared" si="1"/>
        <v>0.2</v>
      </c>
      <c r="L92" s="38" t="s">
        <v>89</v>
      </c>
      <c r="M92" s="50"/>
    </row>
    <row r="93" ht="15.75" customHeight="1">
      <c r="A93" s="40" t="s">
        <v>90</v>
      </c>
      <c r="B93" s="41">
        <f t="shared" ref="B93:J93" si="25">SUM(B83:B92)</f>
        <v>83002.5</v>
      </c>
      <c r="C93" s="41">
        <f t="shared" si="25"/>
        <v>81235.5</v>
      </c>
      <c r="D93" s="42">
        <f t="shared" si="25"/>
        <v>81235.5</v>
      </c>
      <c r="E93" s="42">
        <f t="shared" si="25"/>
        <v>91206</v>
      </c>
      <c r="F93" s="43">
        <f t="shared" si="25"/>
        <v>108954</v>
      </c>
      <c r="G93" s="43">
        <f t="shared" si="25"/>
        <v>92430</v>
      </c>
      <c r="H93" s="43">
        <f t="shared" si="25"/>
        <v>92430</v>
      </c>
      <c r="I93" s="42">
        <f t="shared" si="25"/>
        <v>92430</v>
      </c>
      <c r="J93" s="42">
        <f t="shared" si="25"/>
        <v>110304</v>
      </c>
      <c r="K93" s="18">
        <f t="shared" si="1"/>
        <v>0.1933787731</v>
      </c>
      <c r="L93" s="6"/>
      <c r="M93" s="6"/>
    </row>
    <row r="94" ht="15.75" customHeight="1" outlineLevel="1">
      <c r="A94" s="14" t="s">
        <v>91</v>
      </c>
      <c r="B94" s="15">
        <v>21266.52</v>
      </c>
      <c r="C94" s="15">
        <v>19988.82</v>
      </c>
      <c r="D94" s="49">
        <v>22291.195499999998</v>
      </c>
      <c r="E94" s="37">
        <f>(E93+E82)*0.213</f>
        <v>27094.878</v>
      </c>
      <c r="F94" s="37">
        <f>(F93+F82)*L94</f>
        <v>29570.616</v>
      </c>
      <c r="G94" s="37">
        <v>26199.719999999998</v>
      </c>
      <c r="H94" s="37">
        <v>26199.719999999998</v>
      </c>
      <c r="I94" s="37">
        <f>(I93+I82)*L94</f>
        <v>26199.72</v>
      </c>
      <c r="J94" s="17">
        <f>(J82+J93)*L94</f>
        <v>29846.016</v>
      </c>
      <c r="K94" s="18">
        <f t="shared" si="1"/>
        <v>0.1391730904</v>
      </c>
      <c r="L94" s="51">
        <v>0.204</v>
      </c>
      <c r="M94" s="6" t="s">
        <v>92</v>
      </c>
    </row>
    <row r="95" ht="15.75" customHeight="1" outlineLevel="1">
      <c r="A95" s="14" t="s">
        <v>93</v>
      </c>
      <c r="B95" s="15">
        <v>16203.72</v>
      </c>
      <c r="C95" s="15">
        <v>17737.8</v>
      </c>
      <c r="D95" s="49">
        <v>16395.48</v>
      </c>
      <c r="E95" s="16">
        <f>SUM(E66:E70)*0.171</f>
        <v>18517.59</v>
      </c>
      <c r="F95" s="17">
        <f>SUM(F66:F70)*L95</f>
        <v>22091.16</v>
      </c>
      <c r="G95" s="17">
        <v>22091.16</v>
      </c>
      <c r="H95" s="17">
        <v>22091.16</v>
      </c>
      <c r="I95" s="17">
        <f>SUM(E66:E70)*L95</f>
        <v>22091.16</v>
      </c>
      <c r="J95" s="17">
        <f>SUM(F66:F70)*L95</f>
        <v>22091.16</v>
      </c>
      <c r="K95" s="18">
        <f t="shared" si="1"/>
        <v>0</v>
      </c>
      <c r="L95" s="51">
        <v>0.204</v>
      </c>
      <c r="M95" s="6" t="s">
        <v>92</v>
      </c>
    </row>
    <row r="96" ht="15.75" customHeight="1">
      <c r="A96" s="40" t="s">
        <v>94</v>
      </c>
      <c r="B96" s="41">
        <f t="shared" ref="B96:H96" si="26">SUM(B94:B95)</f>
        <v>37470.24</v>
      </c>
      <c r="C96" s="41">
        <f t="shared" si="26"/>
        <v>37726.62</v>
      </c>
      <c r="D96" s="42">
        <f t="shared" si="26"/>
        <v>38686.6755</v>
      </c>
      <c r="E96" s="42">
        <f t="shared" si="26"/>
        <v>45612.468</v>
      </c>
      <c r="F96" s="43">
        <f t="shared" si="26"/>
        <v>51661.776</v>
      </c>
      <c r="G96" s="43">
        <f t="shared" si="26"/>
        <v>48290.88</v>
      </c>
      <c r="H96" s="43">
        <f t="shared" si="26"/>
        <v>48290.88</v>
      </c>
      <c r="I96" s="43">
        <v>48290.88</v>
      </c>
      <c r="J96" s="43">
        <f>J94+J95</f>
        <v>51937.176</v>
      </c>
      <c r="K96" s="52">
        <f t="shared" si="1"/>
        <v>0.07550692802</v>
      </c>
      <c r="L96" s="6"/>
      <c r="M96" s="6"/>
    </row>
    <row r="97" ht="15.75" customHeight="1">
      <c r="A97" s="53" t="s">
        <v>24</v>
      </c>
      <c r="B97" s="54">
        <f t="shared" ref="B97:J97" si="27">B72+B82+B93+B96</f>
        <v>362617.74</v>
      </c>
      <c r="C97" s="54">
        <f t="shared" si="27"/>
        <v>355365.12</v>
      </c>
      <c r="D97" s="55">
        <f t="shared" si="27"/>
        <v>356325.1755</v>
      </c>
      <c r="E97" s="55">
        <f t="shared" si="27"/>
        <v>381933.468</v>
      </c>
      <c r="F97" s="56">
        <f t="shared" si="27"/>
        <v>420237.776</v>
      </c>
      <c r="G97" s="56">
        <f t="shared" si="27"/>
        <v>400342.88</v>
      </c>
      <c r="H97" s="56">
        <f t="shared" si="27"/>
        <v>400342.88</v>
      </c>
      <c r="I97" s="55">
        <f t="shared" si="27"/>
        <v>400342.88</v>
      </c>
      <c r="J97" s="55">
        <f t="shared" si="27"/>
        <v>421863.176</v>
      </c>
      <c r="K97" s="57">
        <f t="shared" si="1"/>
        <v>0.0537546615</v>
      </c>
      <c r="L97" s="38">
        <f t="shared" ref="L97:L98" si="28">J97-I97</f>
        <v>21520.296</v>
      </c>
      <c r="M97" s="38"/>
    </row>
    <row r="98" ht="15.75" customHeight="1">
      <c r="A98" s="24"/>
      <c r="B98" s="25"/>
      <c r="C98" s="25"/>
      <c r="D98" s="26"/>
      <c r="E98" s="26"/>
      <c r="F98" s="31"/>
      <c r="G98" s="31"/>
      <c r="H98" s="31"/>
      <c r="I98" s="31"/>
      <c r="J98" s="31"/>
      <c r="K98" s="58"/>
      <c r="L98" s="38">
        <f t="shared" si="28"/>
        <v>0</v>
      </c>
    </row>
    <row r="99" ht="15.75" customHeight="1">
      <c r="A99" s="59" t="s">
        <v>95</v>
      </c>
      <c r="B99" s="60">
        <v>8500.0</v>
      </c>
      <c r="C99" s="60">
        <v>5000.0</v>
      </c>
      <c r="D99" s="61">
        <v>5000.0</v>
      </c>
      <c r="E99" s="61">
        <v>5000.0</v>
      </c>
      <c r="F99" s="62">
        <v>5000.0</v>
      </c>
      <c r="G99" s="62">
        <v>5000.0</v>
      </c>
      <c r="H99" s="62">
        <v>5000.0</v>
      </c>
      <c r="I99" s="62">
        <v>5000.0</v>
      </c>
      <c r="J99" s="62">
        <v>5000.0</v>
      </c>
      <c r="K99" s="63">
        <f t="shared" ref="K99:K101" si="29">IFERROR((I99-E99)/E99,0)</f>
        <v>0</v>
      </c>
      <c r="L99" s="6"/>
    </row>
    <row r="100" ht="15.75" customHeight="1">
      <c r="A100" s="7" t="s">
        <v>96</v>
      </c>
      <c r="B100" s="35">
        <v>22000.0</v>
      </c>
      <c r="C100" s="35">
        <v>17000.0</v>
      </c>
      <c r="D100" s="36">
        <v>17000.0</v>
      </c>
      <c r="E100" s="36">
        <v>22000.0</v>
      </c>
      <c r="F100" s="64">
        <v>25000.0</v>
      </c>
      <c r="G100" s="64">
        <v>25000.0</v>
      </c>
      <c r="H100" s="64">
        <v>25000.0</v>
      </c>
      <c r="I100" s="64">
        <v>22000.0</v>
      </c>
      <c r="J100" s="64">
        <v>22000.0</v>
      </c>
      <c r="K100" s="65">
        <f t="shared" si="29"/>
        <v>0</v>
      </c>
      <c r="L100" s="6"/>
    </row>
    <row r="101" ht="15.75" customHeight="1">
      <c r="A101" s="59" t="s">
        <v>97</v>
      </c>
      <c r="B101" s="60">
        <v>25000.0</v>
      </c>
      <c r="C101" s="60">
        <v>22000.0</v>
      </c>
      <c r="D101" s="61">
        <v>22000.0</v>
      </c>
      <c r="E101" s="61">
        <v>25000.0</v>
      </c>
      <c r="F101" s="62">
        <v>25000.0</v>
      </c>
      <c r="G101" s="62">
        <v>25000.0</v>
      </c>
      <c r="H101" s="62">
        <v>25000.0</v>
      </c>
      <c r="I101" s="62">
        <v>25000.0</v>
      </c>
      <c r="J101" s="62">
        <v>25000.0</v>
      </c>
      <c r="K101" s="63">
        <f t="shared" si="29"/>
        <v>0</v>
      </c>
      <c r="L101" s="6"/>
      <c r="M101" s="6"/>
    </row>
    <row r="102" ht="15.75" customHeight="1">
      <c r="A102" s="24"/>
      <c r="B102" s="66"/>
      <c r="C102" s="66"/>
      <c r="D102" s="26"/>
      <c r="E102" s="16"/>
      <c r="F102" s="17"/>
      <c r="G102" s="17"/>
      <c r="H102" s="17"/>
      <c r="I102" s="17"/>
      <c r="J102" s="17"/>
      <c r="K102" s="58"/>
      <c r="L102" s="38"/>
    </row>
    <row r="103" ht="15.75" customHeight="1">
      <c r="A103" s="67" t="s">
        <v>98</v>
      </c>
      <c r="B103" s="68">
        <f t="shared" ref="B103:J103" si="30">B101+B100+B99+B97+B63+B56+B45+B37+B31+B22+B11</f>
        <v>515587.74</v>
      </c>
      <c r="C103" s="68">
        <f t="shared" si="30"/>
        <v>469410.12</v>
      </c>
      <c r="D103" s="69">
        <f t="shared" si="30"/>
        <v>482570.1755</v>
      </c>
      <c r="E103" s="69">
        <f t="shared" si="30"/>
        <v>505171.988</v>
      </c>
      <c r="F103" s="70">
        <f t="shared" si="30"/>
        <v>545251.296</v>
      </c>
      <c r="G103" s="70">
        <f t="shared" si="30"/>
        <v>524356.4</v>
      </c>
      <c r="H103" s="70">
        <f t="shared" si="30"/>
        <v>524356.4</v>
      </c>
      <c r="I103" s="69">
        <f t="shared" si="30"/>
        <v>491356.4</v>
      </c>
      <c r="J103" s="69">
        <f t="shared" si="30"/>
        <v>543376.696</v>
      </c>
      <c r="K103" s="71">
        <f>IFERROR((J103-I103)/I103,0)</f>
        <v>0.1058708017</v>
      </c>
      <c r="L103" s="6"/>
      <c r="N103" s="38"/>
    </row>
    <row r="104" ht="15.75" customHeight="1">
      <c r="A104" s="32" t="s">
        <v>99</v>
      </c>
      <c r="B104" s="72">
        <v>35000.0</v>
      </c>
      <c r="C104" s="72">
        <v>30000.0</v>
      </c>
      <c r="D104" s="49">
        <v>30000.0</v>
      </c>
      <c r="E104" s="47">
        <v>30000.0</v>
      </c>
      <c r="F104" s="73">
        <v>30000.0</v>
      </c>
      <c r="G104" s="73">
        <v>30000.0</v>
      </c>
      <c r="H104" s="73">
        <v>30000.0</v>
      </c>
      <c r="I104" s="73">
        <v>30000.0</v>
      </c>
      <c r="J104" s="73">
        <v>0.0</v>
      </c>
      <c r="K104" s="73">
        <v>30000.0</v>
      </c>
      <c r="L104" s="6"/>
      <c r="M104" s="38"/>
    </row>
    <row r="105" ht="15.75" customHeight="1">
      <c r="A105" s="32" t="s">
        <v>100</v>
      </c>
      <c r="B105" s="72">
        <v>0.0</v>
      </c>
      <c r="C105" s="72">
        <v>0.0</v>
      </c>
      <c r="D105" s="49">
        <v>0.0</v>
      </c>
      <c r="E105" s="49">
        <v>18118.0</v>
      </c>
      <c r="F105" s="74">
        <v>4000.0</v>
      </c>
      <c r="G105" s="74">
        <v>4000.0</v>
      </c>
      <c r="H105" s="74">
        <v>4000.0</v>
      </c>
      <c r="I105" s="74">
        <v>4000.0</v>
      </c>
      <c r="J105" s="74">
        <v>4000.0</v>
      </c>
      <c r="K105" s="74">
        <v>4000.0</v>
      </c>
      <c r="L105" s="46"/>
    </row>
    <row r="106" ht="15.75" customHeight="1">
      <c r="A106" s="32" t="s">
        <v>101</v>
      </c>
      <c r="B106" s="72">
        <v>0.0</v>
      </c>
      <c r="C106" s="72">
        <v>0.0</v>
      </c>
      <c r="D106" s="49">
        <v>10000.0</v>
      </c>
      <c r="E106" s="47">
        <v>14556.0</v>
      </c>
      <c r="F106" s="73">
        <v>35000.0</v>
      </c>
      <c r="G106" s="73">
        <v>35000.0</v>
      </c>
      <c r="H106" s="73">
        <v>35000.0</v>
      </c>
      <c r="I106" s="73">
        <v>35000.0</v>
      </c>
      <c r="J106" s="73">
        <v>35000.0</v>
      </c>
      <c r="K106" s="73">
        <v>35000.0</v>
      </c>
      <c r="L106" s="6"/>
      <c r="N106" s="38"/>
    </row>
    <row r="107" ht="15.75" customHeight="1">
      <c r="A107" s="75"/>
      <c r="B107" s="66"/>
      <c r="C107" s="66"/>
      <c r="D107" s="47"/>
      <c r="E107" s="47"/>
      <c r="F107" s="73"/>
      <c r="G107" s="73"/>
      <c r="H107" s="73"/>
      <c r="I107" s="73"/>
      <c r="J107" s="73"/>
      <c r="K107" s="76"/>
      <c r="L107" s="6"/>
    </row>
    <row r="108" ht="15.75" customHeight="1">
      <c r="A108" s="77" t="s">
        <v>102</v>
      </c>
      <c r="B108" s="78">
        <v>482474.0</v>
      </c>
      <c r="C108" s="79">
        <v>439505.0</v>
      </c>
      <c r="D108" s="80">
        <f t="shared" ref="D108:J108" si="31">D103-SUM(D104:D106)</f>
        <v>442570.1755</v>
      </c>
      <c r="E108" s="80">
        <f t="shared" si="31"/>
        <v>442497.988</v>
      </c>
      <c r="F108" s="81">
        <f t="shared" si="31"/>
        <v>476251.296</v>
      </c>
      <c r="G108" s="81">
        <f t="shared" si="31"/>
        <v>455356.4</v>
      </c>
      <c r="H108" s="81">
        <f t="shared" si="31"/>
        <v>455356.4</v>
      </c>
      <c r="I108" s="80">
        <f t="shared" si="31"/>
        <v>422356.4</v>
      </c>
      <c r="J108" s="80">
        <f t="shared" si="31"/>
        <v>504376.696</v>
      </c>
      <c r="K108" s="82">
        <f>IFERROR((J108-I108)/I108,0)</f>
        <v>0.1941968821</v>
      </c>
      <c r="L108" s="6"/>
      <c r="N108" s="83"/>
    </row>
    <row r="109" ht="15.75" customHeight="1">
      <c r="A109" s="84"/>
      <c r="B109" s="6"/>
      <c r="C109" s="6"/>
      <c r="D109" s="6"/>
      <c r="E109" s="83"/>
      <c r="F109" s="83"/>
      <c r="G109" s="83"/>
      <c r="H109" s="83"/>
      <c r="I109" s="83"/>
      <c r="J109" s="83"/>
      <c r="K109" s="85"/>
      <c r="L109" s="6"/>
    </row>
    <row r="110" ht="15.75" customHeight="1">
      <c r="A110" s="6"/>
      <c r="B110" s="6"/>
      <c r="C110" s="6"/>
      <c r="D110" s="6"/>
      <c r="E110" s="38"/>
      <c r="F110" s="38"/>
      <c r="G110" s="38"/>
      <c r="H110" s="38"/>
      <c r="I110" s="38">
        <f>I108-E108</f>
        <v>-20141.588</v>
      </c>
      <c r="J110" s="38">
        <f>J108-I108</f>
        <v>82020.296</v>
      </c>
      <c r="K110" s="86"/>
      <c r="L110" s="6"/>
    </row>
    <row r="111" ht="15.75" customHeight="1">
      <c r="A111" s="6"/>
      <c r="B111" s="6"/>
      <c r="C111" s="6"/>
      <c r="D111" s="87"/>
      <c r="E111" s="88"/>
      <c r="F111" s="88">
        <f t="shared" ref="F111:H111" si="32">25%*F103</f>
        <v>136312.824</v>
      </c>
      <c r="G111" s="88">
        <f t="shared" si="32"/>
        <v>131089.1</v>
      </c>
      <c r="H111" s="88">
        <f t="shared" si="32"/>
        <v>131089.1</v>
      </c>
      <c r="I111" s="88"/>
      <c r="J111" s="88"/>
      <c r="K111" s="89"/>
      <c r="L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ht="15.75" customHeight="1">
      <c r="A248" s="6"/>
      <c r="B248" s="6"/>
      <c r="C248" s="66"/>
      <c r="D248" s="24"/>
      <c r="E248" s="24"/>
      <c r="F248" s="6"/>
      <c r="G248" s="6"/>
      <c r="H248" s="6"/>
      <c r="I248" s="6"/>
      <c r="J248" s="6"/>
      <c r="K248" s="6"/>
      <c r="L248" s="6"/>
    </row>
    <row r="249" ht="15.75" customHeight="1">
      <c r="A249" s="6"/>
      <c r="B249" s="6"/>
      <c r="C249" s="66"/>
      <c r="D249" s="24"/>
      <c r="E249" s="24"/>
      <c r="F249" s="6"/>
      <c r="G249" s="6"/>
      <c r="H249" s="6"/>
      <c r="I249" s="6"/>
      <c r="J249" s="6"/>
      <c r="K249" s="6"/>
      <c r="L249" s="6"/>
    </row>
    <row r="250" ht="15.75" customHeight="1">
      <c r="A250" s="6"/>
      <c r="B250" s="6"/>
      <c r="C250" s="66"/>
      <c r="D250" s="24"/>
      <c r="E250" s="24"/>
      <c r="F250" s="6"/>
      <c r="G250" s="6"/>
      <c r="H250" s="6"/>
      <c r="I250" s="6"/>
      <c r="J250" s="6"/>
      <c r="K250" s="6"/>
      <c r="L250" s="6"/>
    </row>
    <row r="251" ht="15.75" customHeight="1">
      <c r="A251" s="6"/>
      <c r="B251" s="6"/>
      <c r="C251" s="66"/>
      <c r="D251" s="24"/>
      <c r="E251" s="24"/>
      <c r="F251" s="6"/>
      <c r="G251" s="6"/>
      <c r="H251" s="6"/>
      <c r="I251" s="6"/>
      <c r="J251" s="6"/>
      <c r="K251" s="6"/>
      <c r="L251" s="6"/>
    </row>
    <row r="252" ht="15.75" customHeight="1">
      <c r="A252" s="6"/>
      <c r="B252" s="6"/>
      <c r="C252" s="66"/>
      <c r="D252" s="24"/>
      <c r="E252" s="24"/>
      <c r="F252" s="6"/>
      <c r="G252" s="6"/>
      <c r="H252" s="6"/>
      <c r="I252" s="6"/>
      <c r="J252" s="6"/>
      <c r="K252" s="6"/>
      <c r="L252" s="6"/>
    </row>
    <row r="253" ht="15.75" customHeight="1">
      <c r="A253" s="6"/>
      <c r="B253" s="6"/>
      <c r="C253" s="66"/>
      <c r="D253" s="24"/>
      <c r="E253" s="24"/>
      <c r="F253" s="6"/>
      <c r="G253" s="6"/>
      <c r="H253" s="6"/>
      <c r="I253" s="6"/>
      <c r="J253" s="6"/>
      <c r="K253" s="6"/>
      <c r="L253" s="6"/>
    </row>
    <row r="254" ht="15.75" customHeight="1">
      <c r="A254" s="6"/>
      <c r="B254" s="6"/>
      <c r="C254" s="66"/>
      <c r="D254" s="24"/>
      <c r="E254" s="24"/>
      <c r="F254" s="6"/>
      <c r="G254" s="6"/>
      <c r="H254" s="6"/>
      <c r="I254" s="6"/>
      <c r="J254" s="6"/>
      <c r="K254" s="6"/>
      <c r="L254" s="6"/>
    </row>
    <row r="255" ht="15.75" customHeight="1">
      <c r="A255" s="6"/>
      <c r="B255" s="6"/>
      <c r="C255" s="66"/>
      <c r="D255" s="24"/>
      <c r="E255" s="24"/>
      <c r="F255" s="6"/>
      <c r="G255" s="6"/>
      <c r="H255" s="6"/>
      <c r="I255" s="6"/>
      <c r="J255" s="6"/>
      <c r="K255" s="6"/>
      <c r="L255" s="6"/>
    </row>
    <row r="256" ht="15.75" customHeight="1">
      <c r="A256" s="6"/>
      <c r="B256" s="6"/>
      <c r="C256" s="66"/>
      <c r="D256" s="24"/>
      <c r="E256" s="24"/>
      <c r="F256" s="6"/>
      <c r="G256" s="6"/>
      <c r="H256" s="6"/>
      <c r="I256" s="6"/>
      <c r="J256" s="6"/>
      <c r="K256" s="6"/>
      <c r="L256" s="6"/>
    </row>
    <row r="257" ht="15.75" customHeight="1">
      <c r="A257" s="6"/>
      <c r="B257" s="6"/>
      <c r="C257" s="66"/>
      <c r="D257" s="24"/>
      <c r="E257" s="24"/>
      <c r="F257" s="6"/>
      <c r="G257" s="6"/>
      <c r="H257" s="6"/>
      <c r="I257" s="6"/>
      <c r="J257" s="6"/>
      <c r="K257" s="6"/>
      <c r="L257" s="6"/>
    </row>
    <row r="258" ht="15.75" customHeight="1">
      <c r="A258" s="6"/>
      <c r="B258" s="6"/>
      <c r="C258" s="66"/>
      <c r="D258" s="24"/>
      <c r="E258" s="24"/>
      <c r="F258" s="6"/>
      <c r="G258" s="6"/>
      <c r="H258" s="6"/>
      <c r="I258" s="6"/>
      <c r="J258" s="6"/>
      <c r="K258" s="6"/>
      <c r="L258" s="6"/>
    </row>
    <row r="259" ht="15.75" customHeight="1">
      <c r="A259" s="6"/>
      <c r="B259" s="6"/>
      <c r="C259" s="66"/>
      <c r="D259" s="24"/>
      <c r="E259" s="24"/>
      <c r="F259" s="6"/>
      <c r="G259" s="6"/>
      <c r="H259" s="6"/>
      <c r="I259" s="6"/>
      <c r="J259" s="6"/>
      <c r="K259" s="6"/>
      <c r="L259" s="6"/>
    </row>
    <row r="260" ht="15.75" customHeight="1">
      <c r="A260" s="6"/>
      <c r="B260" s="6"/>
      <c r="C260" s="66"/>
      <c r="D260" s="24"/>
      <c r="E260" s="24"/>
      <c r="F260" s="6"/>
      <c r="G260" s="6"/>
      <c r="H260" s="6"/>
      <c r="I260" s="6"/>
      <c r="J260" s="6"/>
      <c r="K260" s="6"/>
      <c r="L260" s="6"/>
    </row>
    <row r="261" ht="15.75" customHeight="1">
      <c r="A261" s="6"/>
      <c r="B261" s="6"/>
      <c r="C261" s="66"/>
      <c r="D261" s="24"/>
      <c r="E261" s="24"/>
      <c r="F261" s="6"/>
      <c r="G261" s="6"/>
      <c r="H261" s="6"/>
      <c r="I261" s="6"/>
      <c r="J261" s="6"/>
      <c r="K261" s="6"/>
      <c r="L261" s="6"/>
    </row>
    <row r="262" ht="15.75" customHeight="1">
      <c r="A262" s="6"/>
      <c r="B262" s="6"/>
      <c r="C262" s="66"/>
      <c r="D262" s="24"/>
      <c r="E262" s="24"/>
      <c r="F262" s="6"/>
      <c r="G262" s="6"/>
      <c r="H262" s="6"/>
      <c r="I262" s="6"/>
      <c r="J262" s="6"/>
      <c r="K262" s="6"/>
      <c r="L262" s="6"/>
    </row>
    <row r="263" ht="15.75" customHeight="1">
      <c r="A263" s="6"/>
      <c r="B263" s="6"/>
      <c r="C263" s="66"/>
      <c r="D263" s="24"/>
      <c r="E263" s="24"/>
      <c r="F263" s="6"/>
      <c r="G263" s="6"/>
      <c r="H263" s="6"/>
      <c r="I263" s="6"/>
      <c r="J263" s="6"/>
      <c r="K263" s="6"/>
      <c r="L263" s="6"/>
    </row>
    <row r="264" ht="15.75" customHeight="1">
      <c r="A264" s="6"/>
      <c r="B264" s="6"/>
      <c r="C264" s="66"/>
      <c r="D264" s="24"/>
      <c r="E264" s="24"/>
      <c r="F264" s="6"/>
      <c r="G264" s="6"/>
      <c r="H264" s="6"/>
      <c r="I264" s="6"/>
      <c r="J264" s="6"/>
      <c r="K264" s="6"/>
      <c r="L264" s="6"/>
    </row>
    <row r="265" ht="15.75" customHeight="1">
      <c r="A265" s="6"/>
      <c r="B265" s="6"/>
      <c r="C265" s="66"/>
      <c r="D265" s="24"/>
      <c r="E265" s="24"/>
      <c r="F265" s="6"/>
      <c r="G265" s="6"/>
      <c r="H265" s="6"/>
      <c r="I265" s="6"/>
      <c r="J265" s="6"/>
      <c r="K265" s="6"/>
      <c r="L265" s="6"/>
    </row>
    <row r="266" ht="15.75" customHeight="1">
      <c r="A266" s="6"/>
      <c r="B266" s="6"/>
      <c r="C266" s="66"/>
      <c r="D266" s="24"/>
      <c r="E266" s="24"/>
      <c r="F266" s="6"/>
      <c r="G266" s="6"/>
      <c r="H266" s="6"/>
      <c r="I266" s="6"/>
      <c r="J266" s="6"/>
      <c r="K266" s="6"/>
      <c r="L266" s="6"/>
    </row>
    <row r="267" ht="15.75" customHeight="1">
      <c r="A267" s="6"/>
      <c r="B267" s="6"/>
      <c r="C267" s="66"/>
      <c r="D267" s="24"/>
      <c r="E267" s="24"/>
      <c r="F267" s="6"/>
      <c r="G267" s="6"/>
      <c r="H267" s="6"/>
      <c r="I267" s="6"/>
      <c r="J267" s="6"/>
      <c r="K267" s="6"/>
      <c r="L267" s="6"/>
    </row>
    <row r="268" ht="15.75" customHeight="1">
      <c r="A268" s="6"/>
      <c r="B268" s="6"/>
      <c r="C268" s="66"/>
      <c r="D268" s="24"/>
      <c r="E268" s="24"/>
      <c r="F268" s="6"/>
      <c r="G268" s="6"/>
      <c r="H268" s="6"/>
      <c r="I268" s="6"/>
      <c r="J268" s="6"/>
      <c r="K268" s="6"/>
      <c r="L268" s="6"/>
    </row>
    <row r="269" ht="15.75" customHeight="1">
      <c r="A269" s="6"/>
      <c r="B269" s="6"/>
      <c r="C269" s="66"/>
      <c r="D269" s="24"/>
      <c r="E269" s="24"/>
      <c r="F269" s="6"/>
      <c r="G269" s="6"/>
      <c r="H269" s="6"/>
      <c r="I269" s="6"/>
      <c r="J269" s="6"/>
      <c r="K269" s="6"/>
      <c r="L269" s="6"/>
    </row>
    <row r="270" ht="15.75" customHeight="1">
      <c r="A270" s="6"/>
      <c r="B270" s="6"/>
      <c r="C270" s="66"/>
      <c r="D270" s="24"/>
      <c r="E270" s="24"/>
      <c r="F270" s="6"/>
      <c r="G270" s="6"/>
      <c r="H270" s="6"/>
      <c r="I270" s="6"/>
      <c r="J270" s="6"/>
      <c r="K270" s="6"/>
      <c r="L270" s="6"/>
    </row>
    <row r="271" ht="15.75" customHeight="1">
      <c r="A271" s="6"/>
      <c r="B271" s="6"/>
      <c r="C271" s="66"/>
      <c r="D271" s="24"/>
      <c r="E271" s="24"/>
      <c r="F271" s="6"/>
      <c r="G271" s="6"/>
      <c r="H271" s="6"/>
      <c r="I271" s="6"/>
      <c r="J271" s="6"/>
      <c r="K271" s="6"/>
      <c r="L271" s="6"/>
    </row>
    <row r="272" ht="15.75" customHeight="1">
      <c r="A272" s="6"/>
      <c r="B272" s="6"/>
      <c r="C272" s="66"/>
      <c r="D272" s="24"/>
      <c r="E272" s="24"/>
      <c r="F272" s="6"/>
      <c r="G272" s="6"/>
      <c r="H272" s="6"/>
      <c r="I272" s="6"/>
      <c r="J272" s="6"/>
      <c r="K272" s="6"/>
      <c r="L272" s="6"/>
    </row>
    <row r="273" ht="15.75" customHeight="1">
      <c r="A273" s="6"/>
      <c r="B273" s="6"/>
      <c r="C273" s="66"/>
      <c r="D273" s="24"/>
      <c r="E273" s="24"/>
      <c r="F273" s="6"/>
      <c r="G273" s="6"/>
      <c r="H273" s="6"/>
      <c r="I273" s="6"/>
      <c r="J273" s="6"/>
      <c r="K273" s="6"/>
      <c r="L273" s="6"/>
    </row>
    <row r="274" ht="15.75" customHeight="1">
      <c r="A274" s="6"/>
      <c r="B274" s="6"/>
      <c r="C274" s="66"/>
      <c r="D274" s="24"/>
      <c r="E274" s="24"/>
      <c r="F274" s="6"/>
      <c r="G274" s="6"/>
      <c r="H274" s="6"/>
      <c r="I274" s="6"/>
      <c r="J274" s="6"/>
      <c r="K274" s="6"/>
      <c r="L274" s="6"/>
    </row>
    <row r="275" ht="15.75" customHeight="1">
      <c r="A275" s="6"/>
      <c r="B275" s="6"/>
      <c r="C275" s="66"/>
      <c r="D275" s="24"/>
      <c r="E275" s="24"/>
      <c r="F275" s="6"/>
      <c r="G275" s="6"/>
      <c r="H275" s="6"/>
      <c r="I275" s="6"/>
      <c r="J275" s="6"/>
      <c r="K275" s="6"/>
      <c r="L275" s="6"/>
    </row>
    <row r="276" ht="15.75" customHeight="1">
      <c r="A276" s="6"/>
      <c r="B276" s="6"/>
      <c r="C276" s="66"/>
      <c r="D276" s="24"/>
      <c r="E276" s="24"/>
      <c r="F276" s="6"/>
      <c r="G276" s="6"/>
      <c r="H276" s="6"/>
      <c r="I276" s="6"/>
      <c r="J276" s="6"/>
      <c r="K276" s="6"/>
      <c r="L276" s="6"/>
    </row>
    <row r="277" ht="15.75" customHeight="1">
      <c r="A277" s="6"/>
      <c r="B277" s="6"/>
      <c r="C277" s="66"/>
      <c r="D277" s="24"/>
      <c r="E277" s="24"/>
      <c r="F277" s="6"/>
      <c r="G277" s="6"/>
      <c r="H277" s="6"/>
      <c r="I277" s="6"/>
      <c r="J277" s="6"/>
      <c r="K277" s="6"/>
      <c r="L277" s="6"/>
    </row>
    <row r="278" ht="15.75" customHeight="1">
      <c r="A278" s="6"/>
      <c r="B278" s="6"/>
      <c r="C278" s="66"/>
      <c r="D278" s="24"/>
      <c r="E278" s="24"/>
      <c r="F278" s="6"/>
      <c r="G278" s="6"/>
      <c r="H278" s="6"/>
      <c r="I278" s="6"/>
      <c r="J278" s="6"/>
      <c r="K278" s="6"/>
      <c r="L278" s="6"/>
    </row>
    <row r="279" ht="15.75" customHeight="1">
      <c r="A279" s="6"/>
      <c r="B279" s="6"/>
      <c r="C279" s="66"/>
      <c r="D279" s="24"/>
      <c r="E279" s="24"/>
      <c r="F279" s="6"/>
      <c r="G279" s="6"/>
      <c r="H279" s="6"/>
      <c r="I279" s="6"/>
      <c r="J279" s="6"/>
      <c r="K279" s="6"/>
      <c r="L279" s="6"/>
    </row>
    <row r="280" ht="15.75" customHeight="1">
      <c r="A280" s="6"/>
      <c r="B280" s="6"/>
      <c r="C280" s="66"/>
      <c r="D280" s="24"/>
      <c r="E280" s="24"/>
      <c r="F280" s="6"/>
      <c r="G280" s="6"/>
      <c r="H280" s="6"/>
      <c r="I280" s="6"/>
      <c r="J280" s="6"/>
      <c r="K280" s="6"/>
      <c r="L280" s="6"/>
    </row>
    <row r="281" ht="15.75" customHeight="1">
      <c r="A281" s="6"/>
      <c r="B281" s="6"/>
      <c r="C281" s="66"/>
      <c r="D281" s="24"/>
      <c r="E281" s="24"/>
      <c r="F281" s="6"/>
      <c r="G281" s="6"/>
      <c r="H281" s="6"/>
      <c r="I281" s="6"/>
      <c r="J281" s="6"/>
      <c r="K281" s="6"/>
      <c r="L281" s="6"/>
    </row>
    <row r="282" ht="15.75" customHeight="1">
      <c r="A282" s="6"/>
      <c r="B282" s="6"/>
      <c r="C282" s="66"/>
      <c r="D282" s="24"/>
      <c r="E282" s="24"/>
      <c r="F282" s="6"/>
      <c r="G282" s="6"/>
      <c r="H282" s="6"/>
      <c r="I282" s="6"/>
      <c r="J282" s="6"/>
      <c r="K282" s="6"/>
      <c r="L282" s="6"/>
    </row>
    <row r="283" ht="15.75" customHeight="1">
      <c r="A283" s="6"/>
      <c r="B283" s="6"/>
      <c r="C283" s="66"/>
      <c r="D283" s="24"/>
      <c r="E283" s="24"/>
      <c r="F283" s="6"/>
      <c r="G283" s="6"/>
      <c r="H283" s="6"/>
      <c r="I283" s="6"/>
      <c r="J283" s="6"/>
      <c r="K283" s="6"/>
      <c r="L283" s="6"/>
    </row>
    <row r="284" ht="15.75" customHeight="1">
      <c r="A284" s="6"/>
      <c r="B284" s="6"/>
      <c r="C284" s="66"/>
      <c r="D284" s="24"/>
      <c r="E284" s="24"/>
      <c r="F284" s="6"/>
      <c r="G284" s="6"/>
      <c r="H284" s="6"/>
      <c r="I284" s="6"/>
      <c r="J284" s="6"/>
      <c r="K284" s="6"/>
      <c r="L284" s="6"/>
    </row>
    <row r="285" ht="15.75" customHeight="1">
      <c r="A285" s="6"/>
      <c r="B285" s="6"/>
      <c r="C285" s="66"/>
      <c r="D285" s="24"/>
      <c r="E285" s="24"/>
      <c r="F285" s="6"/>
      <c r="G285" s="6"/>
      <c r="H285" s="6"/>
      <c r="I285" s="6"/>
      <c r="J285" s="6"/>
      <c r="K285" s="6"/>
      <c r="L285" s="6"/>
    </row>
    <row r="286" ht="15.75" customHeight="1">
      <c r="A286" s="6"/>
      <c r="B286" s="6"/>
      <c r="C286" s="66"/>
      <c r="D286" s="24"/>
      <c r="E286" s="24"/>
      <c r="F286" s="6"/>
      <c r="G286" s="6"/>
      <c r="H286" s="6"/>
      <c r="I286" s="6"/>
      <c r="J286" s="6"/>
      <c r="K286" s="6"/>
      <c r="L286" s="6"/>
    </row>
    <row r="287" ht="15.75" customHeight="1">
      <c r="A287" s="6"/>
      <c r="B287" s="6"/>
      <c r="C287" s="66"/>
      <c r="D287" s="24"/>
      <c r="E287" s="24"/>
      <c r="F287" s="6"/>
      <c r="G287" s="6"/>
      <c r="H287" s="6"/>
      <c r="I287" s="6"/>
      <c r="J287" s="6"/>
      <c r="K287" s="6"/>
      <c r="L287" s="6"/>
    </row>
    <row r="288" ht="15.75" customHeight="1">
      <c r="A288" s="6"/>
      <c r="B288" s="6"/>
      <c r="C288" s="66"/>
      <c r="D288" s="24"/>
      <c r="E288" s="24"/>
      <c r="F288" s="6"/>
      <c r="G288" s="6"/>
      <c r="H288" s="6"/>
      <c r="I288" s="6"/>
      <c r="J288" s="6"/>
      <c r="K288" s="6"/>
      <c r="L288" s="6"/>
    </row>
    <row r="289" ht="15.75" customHeight="1">
      <c r="A289" s="6"/>
      <c r="B289" s="6"/>
      <c r="C289" s="66"/>
      <c r="D289" s="24"/>
      <c r="E289" s="24"/>
      <c r="F289" s="6"/>
      <c r="G289" s="6"/>
      <c r="H289" s="6"/>
      <c r="I289" s="6"/>
      <c r="J289" s="6"/>
      <c r="K289" s="6"/>
      <c r="L289" s="6"/>
    </row>
    <row r="290" ht="15.75" customHeight="1">
      <c r="F290" s="6"/>
      <c r="G290" s="6"/>
      <c r="H290" s="6"/>
      <c r="I290" s="6"/>
      <c r="J290" s="6"/>
      <c r="K290" s="6"/>
    </row>
    <row r="291" ht="15.75" customHeight="1">
      <c r="F291" s="6"/>
      <c r="G291" s="6"/>
      <c r="H291" s="6"/>
      <c r="I291" s="6"/>
      <c r="J291" s="6"/>
      <c r="K291" s="6"/>
    </row>
    <row r="292" ht="15.75" customHeight="1">
      <c r="F292" s="6"/>
      <c r="G292" s="6"/>
      <c r="H292" s="6"/>
      <c r="I292" s="6"/>
      <c r="J292" s="6"/>
      <c r="K292" s="6"/>
    </row>
    <row r="293" ht="15.75" customHeight="1">
      <c r="F293" s="6"/>
      <c r="G293" s="6"/>
      <c r="H293" s="6"/>
      <c r="I293" s="6"/>
      <c r="J293" s="6"/>
      <c r="K293" s="6"/>
    </row>
    <row r="294" ht="15.75" customHeight="1">
      <c r="F294" s="6"/>
      <c r="G294" s="6"/>
      <c r="H294" s="6"/>
      <c r="I294" s="6"/>
      <c r="J294" s="6"/>
      <c r="K294" s="6"/>
    </row>
    <row r="295" ht="15.75" customHeight="1">
      <c r="F295" s="6"/>
      <c r="G295" s="6"/>
      <c r="H295" s="6"/>
      <c r="I295" s="6"/>
      <c r="J295" s="6"/>
      <c r="K295" s="6"/>
    </row>
    <row r="296" ht="15.75" customHeight="1">
      <c r="F296" s="6"/>
      <c r="G296" s="6"/>
      <c r="H296" s="6"/>
      <c r="I296" s="6"/>
      <c r="J296" s="6"/>
      <c r="K296" s="6"/>
    </row>
    <row r="297" ht="15.75" customHeight="1">
      <c r="F297" s="6"/>
      <c r="G297" s="6"/>
      <c r="H297" s="6"/>
      <c r="I297" s="6"/>
      <c r="J297" s="6"/>
      <c r="K297" s="6"/>
    </row>
    <row r="298" ht="15.75" customHeight="1">
      <c r="F298" s="6"/>
      <c r="G298" s="6"/>
      <c r="H298" s="6"/>
      <c r="I298" s="6"/>
      <c r="J298" s="6"/>
      <c r="K298" s="6"/>
    </row>
    <row r="299" ht="15.75" customHeight="1">
      <c r="F299" s="6"/>
      <c r="G299" s="6"/>
      <c r="H299" s="6"/>
      <c r="I299" s="6"/>
      <c r="J299" s="6"/>
      <c r="K299" s="6"/>
    </row>
    <row r="300" ht="15.75" customHeight="1">
      <c r="F300" s="6"/>
      <c r="G300" s="6"/>
      <c r="H300" s="6"/>
      <c r="I300" s="6"/>
      <c r="J300" s="6"/>
      <c r="K300" s="6"/>
    </row>
    <row r="301" ht="15.75" customHeight="1">
      <c r="F301" s="6"/>
      <c r="G301" s="6"/>
      <c r="H301" s="6"/>
      <c r="I301" s="6"/>
      <c r="J301" s="6"/>
      <c r="K301" s="6"/>
    </row>
    <row r="302" ht="15.75" customHeight="1">
      <c r="F302" s="6"/>
      <c r="G302" s="6"/>
      <c r="H302" s="6"/>
      <c r="I302" s="6"/>
      <c r="J302" s="6"/>
      <c r="K302" s="6"/>
    </row>
    <row r="303" ht="15.75" customHeight="1">
      <c r="F303" s="6"/>
      <c r="G303" s="6"/>
      <c r="H303" s="6"/>
      <c r="I303" s="6"/>
      <c r="J303" s="6"/>
      <c r="K303" s="6"/>
    </row>
    <row r="304" ht="15.75" customHeight="1">
      <c r="F304" s="6"/>
      <c r="G304" s="6"/>
      <c r="H304" s="6"/>
      <c r="I304" s="6"/>
      <c r="J304" s="6"/>
      <c r="K304" s="6"/>
    </row>
    <row r="305" ht="15.75" customHeight="1">
      <c r="F305" s="6"/>
      <c r="G305" s="6"/>
      <c r="H305" s="6"/>
      <c r="I305" s="6"/>
      <c r="J305" s="6"/>
      <c r="K305" s="6"/>
    </row>
    <row r="306" ht="15.75" customHeight="1">
      <c r="F306" s="6"/>
      <c r="G306" s="6"/>
      <c r="H306" s="6"/>
      <c r="I306" s="6"/>
      <c r="J306" s="6"/>
      <c r="K306" s="6"/>
    </row>
    <row r="307" ht="15.75" customHeight="1">
      <c r="F307" s="6"/>
      <c r="G307" s="6"/>
      <c r="H307" s="6"/>
      <c r="I307" s="6"/>
      <c r="J307" s="6"/>
      <c r="K307" s="6"/>
    </row>
    <row r="308" ht="15.75" customHeight="1">
      <c r="F308" s="6"/>
      <c r="G308" s="6"/>
      <c r="H308" s="6"/>
      <c r="I308" s="6"/>
      <c r="J308" s="6"/>
      <c r="K308" s="6"/>
    </row>
    <row r="309" ht="15.75" customHeight="1">
      <c r="F309" s="6"/>
      <c r="G309" s="6"/>
      <c r="H309" s="6"/>
      <c r="I309" s="6"/>
      <c r="J309" s="6"/>
      <c r="K309" s="6"/>
    </row>
    <row r="310" ht="15.75" customHeight="1">
      <c r="F310" s="6"/>
      <c r="G310" s="6"/>
      <c r="H310" s="6"/>
      <c r="I310" s="6"/>
      <c r="J310" s="6"/>
      <c r="K310" s="6"/>
    </row>
    <row r="311" ht="15.75" customHeight="1">
      <c r="F311" s="6"/>
      <c r="G311" s="6"/>
      <c r="H311" s="6"/>
      <c r="I311" s="6"/>
      <c r="J311" s="6"/>
      <c r="K311" s="6"/>
    </row>
    <row r="312" ht="15.75" customHeight="1">
      <c r="F312" s="6"/>
      <c r="G312" s="6"/>
      <c r="H312" s="6"/>
      <c r="I312" s="6"/>
      <c r="J312" s="6"/>
      <c r="K312" s="6"/>
    </row>
    <row r="313" ht="15.75" customHeight="1">
      <c r="F313" s="6"/>
      <c r="G313" s="6"/>
      <c r="H313" s="6"/>
      <c r="I313" s="6"/>
      <c r="J313" s="6"/>
      <c r="K313" s="6"/>
    </row>
    <row r="314" ht="15.75" customHeight="1">
      <c r="F314" s="6"/>
      <c r="G314" s="6"/>
      <c r="H314" s="6"/>
      <c r="I314" s="6"/>
      <c r="J314" s="6"/>
      <c r="K314" s="6"/>
    </row>
    <row r="315" ht="15.75" customHeight="1">
      <c r="F315" s="6"/>
      <c r="G315" s="6"/>
      <c r="H315" s="6"/>
      <c r="I315" s="6"/>
      <c r="J315" s="6"/>
      <c r="K315" s="6"/>
    </row>
    <row r="316" ht="15.75" customHeight="1">
      <c r="F316" s="6"/>
      <c r="G316" s="6"/>
      <c r="H316" s="6"/>
      <c r="I316" s="6"/>
      <c r="J316" s="6"/>
      <c r="K316" s="6"/>
    </row>
    <row r="317" ht="15.75" customHeight="1">
      <c r="F317" s="6"/>
      <c r="G317" s="6"/>
      <c r="H317" s="6"/>
      <c r="I317" s="6"/>
      <c r="J317" s="6"/>
      <c r="K317" s="6"/>
    </row>
    <row r="318" ht="15.75" customHeight="1">
      <c r="F318" s="6"/>
      <c r="G318" s="6"/>
      <c r="H318" s="6"/>
      <c r="I318" s="6"/>
      <c r="J318" s="6"/>
      <c r="K318" s="6"/>
    </row>
    <row r="319" ht="15.75" customHeight="1">
      <c r="F319" s="6"/>
      <c r="G319" s="6"/>
      <c r="H319" s="6"/>
      <c r="I319" s="6"/>
      <c r="J319" s="6"/>
      <c r="K319" s="6"/>
    </row>
    <row r="320" ht="15.75" customHeight="1">
      <c r="F320" s="6"/>
      <c r="G320" s="6"/>
      <c r="H320" s="6"/>
      <c r="I320" s="6"/>
      <c r="J320" s="6"/>
      <c r="K320" s="6"/>
    </row>
    <row r="321" ht="15.75" customHeight="1">
      <c r="F321" s="6"/>
      <c r="G321" s="6"/>
      <c r="H321" s="6"/>
      <c r="I321" s="6"/>
      <c r="J321" s="6"/>
      <c r="K321" s="6"/>
    </row>
    <row r="322" ht="15.75" customHeight="1">
      <c r="F322" s="6"/>
      <c r="G322" s="6"/>
      <c r="H322" s="6"/>
      <c r="I322" s="6"/>
      <c r="J322" s="6"/>
      <c r="K322" s="6"/>
    </row>
    <row r="323" ht="15.75" customHeight="1">
      <c r="F323" s="6"/>
      <c r="G323" s="6"/>
      <c r="H323" s="6"/>
      <c r="I323" s="6"/>
      <c r="J323" s="6"/>
      <c r="K323" s="6"/>
    </row>
    <row r="324" ht="15.75" customHeight="1">
      <c r="F324" s="6"/>
      <c r="G324" s="6"/>
      <c r="H324" s="6"/>
      <c r="I324" s="6"/>
      <c r="J324" s="6"/>
      <c r="K324" s="6"/>
    </row>
    <row r="325" ht="15.75" customHeight="1">
      <c r="F325" s="6"/>
      <c r="G325" s="6"/>
      <c r="H325" s="6"/>
      <c r="I325" s="6"/>
      <c r="J325" s="6"/>
      <c r="K325" s="6"/>
    </row>
    <row r="326" ht="15.75" customHeight="1">
      <c r="F326" s="6"/>
      <c r="G326" s="6"/>
      <c r="H326" s="6"/>
      <c r="I326" s="6"/>
      <c r="J326" s="6"/>
      <c r="K326" s="6"/>
    </row>
    <row r="327" ht="15.75" customHeight="1">
      <c r="F327" s="6"/>
      <c r="G327" s="6"/>
      <c r="H327" s="6"/>
      <c r="I327" s="6"/>
      <c r="J327" s="6"/>
      <c r="K327" s="6"/>
    </row>
    <row r="328" ht="15.75" customHeight="1">
      <c r="F328" s="6"/>
      <c r="G328" s="6"/>
      <c r="H328" s="6"/>
      <c r="I328" s="6"/>
      <c r="J328" s="6"/>
      <c r="K328" s="6"/>
    </row>
    <row r="329" ht="15.75" customHeight="1">
      <c r="F329" s="6"/>
      <c r="G329" s="6"/>
      <c r="H329" s="6"/>
      <c r="I329" s="6"/>
      <c r="J329" s="6"/>
      <c r="K329" s="6"/>
    </row>
    <row r="330" ht="15.75" customHeight="1">
      <c r="F330" s="6"/>
      <c r="G330" s="6"/>
      <c r="H330" s="6"/>
      <c r="I330" s="6"/>
      <c r="J330" s="6"/>
      <c r="K330" s="6"/>
    </row>
    <row r="331" ht="15.75" customHeight="1">
      <c r="F331" s="6"/>
      <c r="G331" s="6"/>
      <c r="H331" s="6"/>
      <c r="I331" s="6"/>
      <c r="J331" s="6"/>
      <c r="K331" s="6"/>
    </row>
    <row r="332" ht="15.75" customHeight="1">
      <c r="F332" s="6"/>
      <c r="G332" s="6"/>
      <c r="H332" s="6"/>
      <c r="I332" s="6"/>
      <c r="J332" s="6"/>
      <c r="K332" s="6"/>
    </row>
    <row r="333" ht="15.75" customHeight="1">
      <c r="F333" s="6"/>
      <c r="G333" s="6"/>
      <c r="H333" s="6"/>
      <c r="I333" s="6"/>
      <c r="J333" s="6"/>
      <c r="K333" s="6"/>
    </row>
    <row r="334" ht="15.75" customHeight="1">
      <c r="F334" s="6"/>
      <c r="G334" s="6"/>
      <c r="H334" s="6"/>
      <c r="I334" s="6"/>
      <c r="J334" s="6"/>
      <c r="K334" s="6"/>
    </row>
    <row r="335" ht="15.75" customHeight="1">
      <c r="F335" s="6"/>
      <c r="G335" s="6"/>
      <c r="H335" s="6"/>
      <c r="I335" s="6"/>
      <c r="J335" s="6"/>
      <c r="K335" s="6"/>
    </row>
    <row r="336" ht="15.75" customHeight="1">
      <c r="F336" s="6"/>
      <c r="G336" s="6"/>
      <c r="H336" s="6"/>
      <c r="I336" s="6"/>
      <c r="J336" s="6"/>
      <c r="K336" s="6"/>
    </row>
    <row r="337" ht="15.75" customHeight="1">
      <c r="F337" s="6"/>
      <c r="G337" s="6"/>
      <c r="H337" s="6"/>
      <c r="I337" s="6"/>
      <c r="J337" s="6"/>
      <c r="K337" s="6"/>
    </row>
    <row r="338" ht="15.75" customHeight="1">
      <c r="F338" s="6"/>
      <c r="G338" s="6"/>
      <c r="H338" s="6"/>
      <c r="I338" s="6"/>
      <c r="J338" s="6"/>
      <c r="K338" s="6"/>
    </row>
    <row r="339" ht="15.75" customHeight="1">
      <c r="F339" s="6"/>
      <c r="G339" s="6"/>
      <c r="H339" s="6"/>
      <c r="I339" s="6"/>
      <c r="J339" s="6"/>
      <c r="K339" s="6"/>
    </row>
    <row r="340" ht="15.75" customHeight="1">
      <c r="F340" s="6"/>
      <c r="G340" s="6"/>
      <c r="H340" s="6"/>
      <c r="I340" s="6"/>
      <c r="J340" s="6"/>
      <c r="K340" s="6"/>
    </row>
    <row r="341" ht="15.75" customHeight="1">
      <c r="F341" s="6"/>
      <c r="G341" s="6"/>
      <c r="H341" s="6"/>
      <c r="I341" s="6"/>
      <c r="J341" s="6"/>
      <c r="K341" s="6"/>
    </row>
    <row r="342" ht="15.75" customHeight="1">
      <c r="F342" s="6"/>
      <c r="G342" s="6"/>
      <c r="H342" s="6"/>
      <c r="I342" s="6"/>
      <c r="J342" s="6"/>
      <c r="K342" s="6"/>
    </row>
    <row r="343" ht="15.75" customHeight="1">
      <c r="F343" s="6"/>
      <c r="G343" s="6"/>
      <c r="H343" s="6"/>
      <c r="I343" s="6"/>
      <c r="J343" s="6"/>
      <c r="K343" s="6"/>
    </row>
    <row r="344" ht="15.75" customHeight="1">
      <c r="F344" s="6"/>
      <c r="G344" s="6"/>
      <c r="H344" s="6"/>
      <c r="I344" s="6"/>
      <c r="J344" s="6"/>
      <c r="K344" s="6"/>
    </row>
    <row r="345" ht="15.75" customHeight="1">
      <c r="F345" s="6"/>
      <c r="G345" s="6"/>
      <c r="H345" s="6"/>
      <c r="I345" s="6"/>
      <c r="J345" s="6"/>
      <c r="K345" s="6"/>
    </row>
    <row r="346" ht="15.75" customHeight="1">
      <c r="F346" s="6"/>
      <c r="G346" s="6"/>
      <c r="H346" s="6"/>
      <c r="I346" s="6"/>
      <c r="J346" s="6"/>
      <c r="K346" s="6"/>
    </row>
    <row r="347" ht="15.75" customHeight="1">
      <c r="F347" s="6"/>
      <c r="G347" s="6"/>
      <c r="H347" s="6"/>
      <c r="I347" s="6"/>
      <c r="J347" s="6"/>
      <c r="K347" s="6"/>
    </row>
    <row r="348" ht="15.75" customHeight="1">
      <c r="F348" s="6"/>
      <c r="G348" s="6"/>
      <c r="H348" s="6"/>
      <c r="I348" s="6"/>
      <c r="J348" s="6"/>
      <c r="K348" s="6"/>
    </row>
    <row r="349" ht="15.75" customHeight="1">
      <c r="F349" s="6"/>
      <c r="G349" s="6"/>
      <c r="H349" s="6"/>
      <c r="I349" s="6"/>
      <c r="J349" s="6"/>
      <c r="K349" s="6"/>
    </row>
    <row r="350" ht="15.75" customHeight="1">
      <c r="F350" s="6"/>
      <c r="G350" s="6"/>
      <c r="H350" s="6"/>
      <c r="I350" s="6"/>
      <c r="J350" s="6"/>
      <c r="K350" s="6"/>
    </row>
    <row r="351" ht="15.75" customHeight="1">
      <c r="F351" s="6"/>
      <c r="G351" s="6"/>
      <c r="H351" s="6"/>
      <c r="I351" s="6"/>
      <c r="J351" s="6"/>
      <c r="K351" s="6"/>
    </row>
    <row r="352" ht="15.75" customHeight="1">
      <c r="F352" s="6"/>
      <c r="G352" s="6"/>
      <c r="H352" s="6"/>
      <c r="I352" s="6"/>
      <c r="J352" s="6"/>
      <c r="K352" s="6"/>
    </row>
    <row r="353" ht="15.75" customHeight="1">
      <c r="F353" s="6"/>
      <c r="G353" s="6"/>
      <c r="H353" s="6"/>
      <c r="I353" s="6"/>
      <c r="J353" s="6"/>
      <c r="K353" s="6"/>
    </row>
    <row r="354" ht="15.75" customHeight="1">
      <c r="F354" s="6"/>
      <c r="G354" s="6"/>
      <c r="H354" s="6"/>
      <c r="I354" s="6"/>
      <c r="J354" s="6"/>
      <c r="K354" s="6"/>
    </row>
    <row r="355" ht="15.75" customHeight="1">
      <c r="F355" s="6"/>
      <c r="G355" s="6"/>
      <c r="H355" s="6"/>
      <c r="I355" s="6"/>
      <c r="J355" s="6"/>
      <c r="K355" s="6"/>
    </row>
    <row r="356" ht="15.75" customHeight="1">
      <c r="F356" s="6"/>
      <c r="G356" s="6"/>
      <c r="H356" s="6"/>
      <c r="I356" s="6"/>
      <c r="J356" s="6"/>
      <c r="K356" s="6"/>
    </row>
    <row r="357" ht="15.75" customHeight="1">
      <c r="F357" s="6"/>
      <c r="G357" s="6"/>
      <c r="H357" s="6"/>
      <c r="I357" s="6"/>
      <c r="J357" s="6"/>
      <c r="K357" s="6"/>
    </row>
    <row r="358" ht="15.75" customHeight="1">
      <c r="F358" s="6"/>
      <c r="G358" s="6"/>
      <c r="H358" s="6"/>
      <c r="I358" s="6"/>
      <c r="J358" s="6"/>
      <c r="K358" s="6"/>
    </row>
    <row r="359" ht="15.75" customHeight="1">
      <c r="F359" s="6"/>
      <c r="G359" s="6"/>
      <c r="H359" s="6"/>
      <c r="I359" s="6"/>
      <c r="J359" s="6"/>
      <c r="K359" s="6"/>
    </row>
    <row r="360" ht="15.75" customHeight="1">
      <c r="F360" s="6"/>
      <c r="G360" s="6"/>
      <c r="H360" s="6"/>
      <c r="I360" s="6"/>
      <c r="J360" s="6"/>
      <c r="K360" s="6"/>
    </row>
    <row r="361" ht="15.75" customHeight="1">
      <c r="F361" s="6"/>
      <c r="G361" s="6"/>
      <c r="H361" s="6"/>
      <c r="I361" s="6"/>
      <c r="J361" s="6"/>
      <c r="K361" s="6"/>
    </row>
    <row r="362" ht="15.75" customHeight="1">
      <c r="F362" s="6"/>
      <c r="G362" s="6"/>
      <c r="H362" s="6"/>
      <c r="I362" s="6"/>
      <c r="J362" s="6"/>
      <c r="K362" s="6"/>
    </row>
    <row r="363" ht="15.75" customHeight="1">
      <c r="F363" s="6"/>
      <c r="G363" s="6"/>
      <c r="H363" s="6"/>
      <c r="I363" s="6"/>
      <c r="J363" s="6"/>
      <c r="K363" s="6"/>
    </row>
    <row r="364" ht="15.75" customHeight="1">
      <c r="F364" s="6"/>
      <c r="G364" s="6"/>
      <c r="H364" s="6"/>
      <c r="I364" s="6"/>
      <c r="J364" s="6"/>
      <c r="K364" s="6"/>
    </row>
    <row r="365" ht="15.75" customHeight="1">
      <c r="F365" s="6"/>
      <c r="G365" s="6"/>
      <c r="H365" s="6"/>
      <c r="I365" s="6"/>
      <c r="J365" s="6"/>
      <c r="K365" s="6"/>
    </row>
    <row r="366" ht="15.75" customHeight="1">
      <c r="F366" s="6"/>
      <c r="G366" s="6"/>
      <c r="H366" s="6"/>
      <c r="I366" s="6"/>
      <c r="J366" s="6"/>
      <c r="K366" s="6"/>
    </row>
    <row r="367" ht="15.75" customHeight="1">
      <c r="F367" s="6"/>
      <c r="G367" s="6"/>
      <c r="H367" s="6"/>
      <c r="I367" s="6"/>
      <c r="J367" s="6"/>
      <c r="K367" s="6"/>
    </row>
    <row r="368" ht="15.75" customHeight="1">
      <c r="F368" s="6"/>
      <c r="G368" s="6"/>
      <c r="H368" s="6"/>
      <c r="I368" s="6"/>
      <c r="J368" s="6"/>
      <c r="K368" s="6"/>
    </row>
    <row r="369" ht="15.75" customHeight="1">
      <c r="F369" s="6"/>
      <c r="G369" s="6"/>
      <c r="H369" s="6"/>
      <c r="I369" s="6"/>
      <c r="J369" s="6"/>
      <c r="K369" s="6"/>
    </row>
    <row r="370" ht="15.75" customHeight="1">
      <c r="F370" s="6"/>
      <c r="G370" s="6"/>
      <c r="H370" s="6"/>
      <c r="I370" s="6"/>
      <c r="J370" s="6"/>
      <c r="K370" s="6"/>
    </row>
    <row r="371" ht="15.75" customHeight="1">
      <c r="F371" s="6"/>
      <c r="G371" s="6"/>
      <c r="H371" s="6"/>
      <c r="I371" s="6"/>
      <c r="J371" s="6"/>
      <c r="K371" s="6"/>
    </row>
    <row r="372" ht="15.75" customHeight="1">
      <c r="F372" s="6"/>
      <c r="G372" s="6"/>
      <c r="H372" s="6"/>
      <c r="I372" s="6"/>
      <c r="J372" s="6"/>
      <c r="K372" s="6"/>
    </row>
    <row r="373" ht="15.75" customHeight="1">
      <c r="F373" s="6"/>
      <c r="G373" s="6"/>
      <c r="H373" s="6"/>
      <c r="I373" s="6"/>
      <c r="J373" s="6"/>
      <c r="K373" s="6"/>
    </row>
    <row r="374" ht="15.75" customHeight="1">
      <c r="F374" s="6"/>
      <c r="G374" s="6"/>
      <c r="H374" s="6"/>
      <c r="I374" s="6"/>
      <c r="J374" s="6"/>
      <c r="K374" s="6"/>
    </row>
    <row r="375" ht="15.75" customHeight="1">
      <c r="F375" s="6"/>
      <c r="G375" s="6"/>
      <c r="H375" s="6"/>
      <c r="I375" s="6"/>
      <c r="J375" s="6"/>
      <c r="K375" s="6"/>
    </row>
    <row r="376" ht="15.75" customHeight="1">
      <c r="F376" s="6"/>
      <c r="G376" s="6"/>
      <c r="H376" s="6"/>
      <c r="I376" s="6"/>
      <c r="J376" s="6"/>
      <c r="K376" s="6"/>
    </row>
    <row r="377" ht="15.75" customHeight="1">
      <c r="F377" s="6"/>
      <c r="G377" s="6"/>
      <c r="H377" s="6"/>
      <c r="I377" s="6"/>
      <c r="J377" s="6"/>
      <c r="K377" s="6"/>
    </row>
    <row r="378" ht="15.75" customHeight="1">
      <c r="F378" s="6"/>
      <c r="G378" s="6"/>
      <c r="H378" s="6"/>
      <c r="I378" s="6"/>
      <c r="J378" s="6"/>
      <c r="K378" s="6"/>
    </row>
    <row r="379" ht="15.75" customHeight="1">
      <c r="F379" s="6"/>
      <c r="G379" s="6"/>
      <c r="H379" s="6"/>
      <c r="I379" s="6"/>
      <c r="J379" s="6"/>
      <c r="K379" s="6"/>
    </row>
    <row r="380" ht="15.75" customHeight="1">
      <c r="F380" s="6"/>
      <c r="G380" s="6"/>
      <c r="H380" s="6"/>
      <c r="I380" s="6"/>
      <c r="J380" s="6"/>
      <c r="K380" s="6"/>
    </row>
    <row r="381" ht="15.75" customHeight="1">
      <c r="F381" s="6"/>
      <c r="G381" s="6"/>
      <c r="H381" s="6"/>
      <c r="I381" s="6"/>
      <c r="J381" s="6"/>
      <c r="K381" s="6"/>
    </row>
    <row r="382" ht="15.75" customHeight="1">
      <c r="F382" s="6"/>
      <c r="G382" s="6"/>
      <c r="H382" s="6"/>
      <c r="I382" s="6"/>
      <c r="J382" s="6"/>
      <c r="K382" s="6"/>
    </row>
    <row r="383" ht="15.75" customHeight="1">
      <c r="F383" s="6"/>
      <c r="G383" s="6"/>
      <c r="H383" s="6"/>
      <c r="I383" s="6"/>
      <c r="J383" s="6"/>
      <c r="K383" s="6"/>
    </row>
    <row r="384" ht="15.75" customHeight="1">
      <c r="F384" s="6"/>
      <c r="G384" s="6"/>
      <c r="H384" s="6"/>
      <c r="I384" s="6"/>
      <c r="J384" s="6"/>
      <c r="K384" s="6"/>
    </row>
    <row r="385" ht="15.75" customHeight="1">
      <c r="F385" s="6"/>
      <c r="G385" s="6"/>
      <c r="H385" s="6"/>
      <c r="I385" s="6"/>
      <c r="J385" s="6"/>
      <c r="K385" s="6"/>
    </row>
    <row r="386" ht="15.75" customHeight="1">
      <c r="F386" s="6"/>
      <c r="G386" s="6"/>
      <c r="H386" s="6"/>
      <c r="I386" s="6"/>
      <c r="J386" s="6"/>
      <c r="K386" s="6"/>
    </row>
    <row r="387" ht="15.75" customHeight="1">
      <c r="F387" s="6"/>
      <c r="G387" s="6"/>
      <c r="H387" s="6"/>
      <c r="I387" s="6"/>
      <c r="J387" s="6"/>
      <c r="K387" s="6"/>
    </row>
    <row r="388" ht="15.75" customHeight="1">
      <c r="F388" s="6"/>
      <c r="G388" s="6"/>
      <c r="H388" s="6"/>
      <c r="I388" s="6"/>
      <c r="J388" s="6"/>
      <c r="K388" s="6"/>
    </row>
    <row r="389" ht="15.75" customHeight="1">
      <c r="F389" s="6"/>
      <c r="G389" s="6"/>
      <c r="H389" s="6"/>
      <c r="I389" s="6"/>
      <c r="J389" s="6"/>
      <c r="K389" s="6"/>
    </row>
    <row r="390" ht="15.75" customHeight="1">
      <c r="F390" s="6"/>
      <c r="G390" s="6"/>
      <c r="H390" s="6"/>
      <c r="I390" s="6"/>
      <c r="J390" s="6"/>
      <c r="K390" s="6"/>
    </row>
    <row r="391" ht="15.75" customHeight="1">
      <c r="F391" s="6"/>
      <c r="G391" s="6"/>
      <c r="H391" s="6"/>
      <c r="I391" s="6"/>
      <c r="J391" s="6"/>
      <c r="K391" s="6"/>
    </row>
    <row r="392" ht="15.75" customHeight="1">
      <c r="F392" s="6"/>
      <c r="G392" s="6"/>
      <c r="H392" s="6"/>
      <c r="I392" s="6"/>
      <c r="J392" s="6"/>
      <c r="K392" s="6"/>
    </row>
    <row r="393" ht="15.75" customHeight="1">
      <c r="F393" s="6"/>
      <c r="G393" s="6"/>
      <c r="H393" s="6"/>
      <c r="I393" s="6"/>
      <c r="J393" s="6"/>
      <c r="K393" s="6"/>
    </row>
    <row r="394" ht="15.75" customHeight="1">
      <c r="F394" s="6"/>
      <c r="G394" s="6"/>
      <c r="H394" s="6"/>
      <c r="I394" s="6"/>
      <c r="J394" s="6"/>
      <c r="K394" s="6"/>
    </row>
    <row r="395" ht="15.75" customHeight="1">
      <c r="F395" s="6"/>
      <c r="G395" s="6"/>
      <c r="H395" s="6"/>
      <c r="I395" s="6"/>
      <c r="J395" s="6"/>
      <c r="K395" s="6"/>
    </row>
    <row r="396" ht="15.75" customHeight="1">
      <c r="F396" s="6"/>
      <c r="G396" s="6"/>
      <c r="H396" s="6"/>
      <c r="I396" s="6"/>
      <c r="J396" s="6"/>
      <c r="K396" s="6"/>
    </row>
    <row r="397" ht="15.75" customHeight="1">
      <c r="F397" s="6"/>
      <c r="G397" s="6"/>
      <c r="H397" s="6"/>
      <c r="I397" s="6"/>
      <c r="J397" s="6"/>
      <c r="K397" s="6"/>
    </row>
    <row r="398" ht="15.75" customHeight="1">
      <c r="F398" s="6"/>
      <c r="G398" s="6"/>
      <c r="H398" s="6"/>
      <c r="I398" s="6"/>
      <c r="J398" s="6"/>
      <c r="K398" s="6"/>
    </row>
    <row r="399" ht="15.75" customHeight="1">
      <c r="F399" s="6"/>
      <c r="G399" s="6"/>
      <c r="H399" s="6"/>
      <c r="I399" s="6"/>
      <c r="J399" s="6"/>
      <c r="K399" s="6"/>
    </row>
    <row r="400" ht="15.75" customHeight="1">
      <c r="F400" s="6"/>
      <c r="G400" s="6"/>
      <c r="H400" s="6"/>
      <c r="I400" s="6"/>
      <c r="J400" s="6"/>
      <c r="K400" s="6"/>
    </row>
    <row r="401" ht="15.75" customHeight="1">
      <c r="F401" s="6"/>
      <c r="G401" s="6"/>
      <c r="H401" s="6"/>
      <c r="I401" s="6"/>
      <c r="J401" s="6"/>
      <c r="K401" s="6"/>
    </row>
    <row r="402" ht="15.75" customHeight="1">
      <c r="F402" s="6"/>
      <c r="G402" s="6"/>
      <c r="H402" s="6"/>
      <c r="I402" s="6"/>
      <c r="J402" s="6"/>
      <c r="K402" s="6"/>
    </row>
    <row r="403" ht="15.75" customHeight="1">
      <c r="F403" s="6"/>
      <c r="G403" s="6"/>
      <c r="H403" s="6"/>
      <c r="I403" s="6"/>
      <c r="J403" s="6"/>
      <c r="K403" s="6"/>
    </row>
    <row r="404" ht="15.75" customHeight="1">
      <c r="F404" s="6"/>
      <c r="G404" s="6"/>
      <c r="H404" s="6"/>
      <c r="I404" s="6"/>
      <c r="J404" s="6"/>
      <c r="K404" s="6"/>
    </row>
    <row r="405" ht="15.75" customHeight="1">
      <c r="F405" s="6"/>
      <c r="G405" s="6"/>
      <c r="H405" s="6"/>
      <c r="I405" s="6"/>
      <c r="J405" s="6"/>
      <c r="K405" s="6"/>
    </row>
    <row r="406" ht="15.75" customHeight="1">
      <c r="F406" s="6"/>
      <c r="G406" s="6"/>
      <c r="H406" s="6"/>
      <c r="I406" s="6"/>
      <c r="J406" s="6"/>
      <c r="K406" s="6"/>
    </row>
    <row r="407" ht="15.75" customHeight="1">
      <c r="F407" s="6"/>
      <c r="G407" s="6"/>
      <c r="H407" s="6"/>
      <c r="I407" s="6"/>
      <c r="J407" s="6"/>
      <c r="K407" s="6"/>
    </row>
    <row r="408" ht="15.75" customHeight="1">
      <c r="F408" s="6"/>
      <c r="G408" s="6"/>
      <c r="H408" s="6"/>
      <c r="I408" s="6"/>
      <c r="J408" s="6"/>
      <c r="K408" s="6"/>
    </row>
    <row r="409" ht="15.75" customHeight="1">
      <c r="F409" s="6"/>
      <c r="G409" s="6"/>
      <c r="H409" s="6"/>
      <c r="I409" s="6"/>
      <c r="J409" s="6"/>
      <c r="K409" s="6"/>
    </row>
    <row r="410" ht="15.75" customHeight="1">
      <c r="F410" s="6"/>
      <c r="G410" s="6"/>
      <c r="H410" s="6"/>
      <c r="I410" s="6"/>
      <c r="J410" s="6"/>
      <c r="K410" s="6"/>
    </row>
    <row r="411" ht="15.75" customHeight="1">
      <c r="F411" s="6"/>
      <c r="G411" s="6"/>
      <c r="H411" s="6"/>
      <c r="I411" s="6"/>
      <c r="J411" s="6"/>
      <c r="K411" s="6"/>
    </row>
    <row r="412" ht="15.75" customHeight="1">
      <c r="F412" s="6"/>
      <c r="G412" s="6"/>
      <c r="H412" s="6"/>
      <c r="I412" s="6"/>
      <c r="J412" s="6"/>
      <c r="K412" s="6"/>
    </row>
    <row r="413" ht="15.75" customHeight="1">
      <c r="F413" s="6"/>
      <c r="G413" s="6"/>
      <c r="H413" s="6"/>
      <c r="I413" s="6"/>
      <c r="J413" s="6"/>
      <c r="K413" s="6"/>
    </row>
    <row r="414" ht="15.75" customHeight="1">
      <c r="F414" s="6"/>
      <c r="G414" s="6"/>
      <c r="H414" s="6"/>
      <c r="I414" s="6"/>
      <c r="J414" s="6"/>
      <c r="K414" s="6"/>
    </row>
    <row r="415" ht="15.75" customHeight="1">
      <c r="F415" s="6"/>
      <c r="G415" s="6"/>
      <c r="H415" s="6"/>
      <c r="I415" s="6"/>
      <c r="J415" s="6"/>
      <c r="K415" s="6"/>
    </row>
    <row r="416" ht="15.75" customHeight="1">
      <c r="F416" s="6"/>
      <c r="G416" s="6"/>
      <c r="H416" s="6"/>
      <c r="I416" s="6"/>
      <c r="J416" s="6"/>
      <c r="K416" s="6"/>
    </row>
    <row r="417" ht="15.75" customHeight="1">
      <c r="F417" s="6"/>
      <c r="G417" s="6"/>
      <c r="H417" s="6"/>
      <c r="I417" s="6"/>
      <c r="J417" s="6"/>
      <c r="K417" s="6"/>
    </row>
    <row r="418" ht="15.75" customHeight="1">
      <c r="F418" s="6"/>
      <c r="G418" s="6"/>
      <c r="H418" s="6"/>
      <c r="I418" s="6"/>
      <c r="J418" s="6"/>
      <c r="K418" s="6"/>
    </row>
    <row r="419" ht="15.75" customHeight="1">
      <c r="F419" s="6"/>
      <c r="G419" s="6"/>
      <c r="H419" s="6"/>
      <c r="I419" s="6"/>
      <c r="J419" s="6"/>
      <c r="K419" s="6"/>
    </row>
    <row r="420" ht="15.75" customHeight="1">
      <c r="F420" s="6"/>
      <c r="G420" s="6"/>
      <c r="H420" s="6"/>
      <c r="I420" s="6"/>
      <c r="J420" s="6"/>
      <c r="K420" s="6"/>
    </row>
    <row r="421" ht="15.75" customHeight="1">
      <c r="F421" s="6"/>
      <c r="G421" s="6"/>
      <c r="H421" s="6"/>
      <c r="I421" s="6"/>
      <c r="J421" s="6"/>
      <c r="K421" s="6"/>
    </row>
    <row r="422" ht="15.75" customHeight="1">
      <c r="F422" s="6"/>
      <c r="G422" s="6"/>
      <c r="H422" s="6"/>
      <c r="I422" s="6"/>
      <c r="J422" s="6"/>
      <c r="K422" s="6"/>
    </row>
    <row r="423" ht="15.75" customHeight="1">
      <c r="F423" s="6"/>
      <c r="G423" s="6"/>
      <c r="H423" s="6"/>
      <c r="I423" s="6"/>
      <c r="J423" s="6"/>
      <c r="K423" s="6"/>
    </row>
    <row r="424" ht="15.75" customHeight="1">
      <c r="F424" s="6"/>
      <c r="G424" s="6"/>
      <c r="H424" s="6"/>
      <c r="I424" s="6"/>
      <c r="J424" s="6"/>
      <c r="K424" s="6"/>
    </row>
    <row r="425" ht="15.75" customHeight="1">
      <c r="F425" s="6"/>
      <c r="G425" s="6"/>
      <c r="H425" s="6"/>
      <c r="I425" s="6"/>
      <c r="J425" s="6"/>
      <c r="K425" s="6"/>
    </row>
    <row r="426" ht="15.75" customHeight="1">
      <c r="F426" s="6"/>
      <c r="G426" s="6"/>
      <c r="H426" s="6"/>
      <c r="I426" s="6"/>
      <c r="J426" s="6"/>
      <c r="K426" s="6"/>
    </row>
    <row r="427" ht="15.75" customHeight="1">
      <c r="F427" s="6"/>
      <c r="G427" s="6"/>
      <c r="H427" s="6"/>
      <c r="I427" s="6"/>
      <c r="J427" s="6"/>
      <c r="K427" s="6"/>
    </row>
    <row r="428" ht="15.75" customHeight="1">
      <c r="F428" s="6"/>
      <c r="G428" s="6"/>
      <c r="H428" s="6"/>
      <c r="I428" s="6"/>
      <c r="J428" s="6"/>
      <c r="K428" s="6"/>
    </row>
    <row r="429" ht="15.75" customHeight="1">
      <c r="F429" s="6"/>
      <c r="G429" s="6"/>
      <c r="H429" s="6"/>
      <c r="I429" s="6"/>
      <c r="J429" s="6"/>
      <c r="K429" s="6"/>
    </row>
    <row r="430" ht="15.75" customHeight="1">
      <c r="F430" s="6"/>
      <c r="G430" s="6"/>
      <c r="H430" s="6"/>
      <c r="I430" s="6"/>
      <c r="J430" s="6"/>
      <c r="K430" s="6"/>
    </row>
    <row r="431" ht="15.75" customHeight="1">
      <c r="F431" s="6"/>
      <c r="G431" s="6"/>
      <c r="H431" s="6"/>
      <c r="I431" s="6"/>
      <c r="J431" s="6"/>
      <c r="K431" s="6"/>
    </row>
    <row r="432" ht="15.75" customHeight="1">
      <c r="F432" s="6"/>
      <c r="G432" s="6"/>
      <c r="H432" s="6"/>
      <c r="I432" s="6"/>
      <c r="J432" s="6"/>
      <c r="K432" s="6"/>
    </row>
    <row r="433" ht="15.75" customHeight="1">
      <c r="F433" s="6"/>
      <c r="G433" s="6"/>
      <c r="H433" s="6"/>
      <c r="I433" s="6"/>
      <c r="J433" s="6"/>
      <c r="K433" s="6"/>
    </row>
    <row r="434" ht="15.75" customHeight="1">
      <c r="F434" s="6"/>
      <c r="G434" s="6"/>
      <c r="H434" s="6"/>
      <c r="I434" s="6"/>
      <c r="J434" s="6"/>
      <c r="K434" s="6"/>
    </row>
    <row r="435" ht="15.75" customHeight="1">
      <c r="F435" s="6"/>
      <c r="G435" s="6"/>
      <c r="H435" s="6"/>
      <c r="I435" s="6"/>
      <c r="J435" s="6"/>
      <c r="K435" s="6"/>
    </row>
    <row r="436" ht="15.75" customHeight="1">
      <c r="F436" s="6"/>
      <c r="G436" s="6"/>
      <c r="H436" s="6"/>
      <c r="I436" s="6"/>
      <c r="J436" s="6"/>
      <c r="K436" s="6"/>
    </row>
    <row r="437" ht="15.75" customHeight="1">
      <c r="F437" s="6"/>
      <c r="G437" s="6"/>
      <c r="H437" s="6"/>
      <c r="I437" s="6"/>
      <c r="J437" s="6"/>
      <c r="K437" s="6"/>
    </row>
    <row r="438" ht="15.75" customHeight="1">
      <c r="F438" s="6"/>
      <c r="G438" s="6"/>
      <c r="H438" s="6"/>
      <c r="I438" s="6"/>
      <c r="J438" s="6"/>
      <c r="K438" s="6"/>
    </row>
    <row r="439" ht="15.75" customHeight="1">
      <c r="F439" s="6"/>
      <c r="G439" s="6"/>
      <c r="H439" s="6"/>
      <c r="I439" s="6"/>
      <c r="J439" s="6"/>
      <c r="K439" s="6"/>
    </row>
    <row r="440" ht="15.75" customHeight="1">
      <c r="F440" s="6"/>
      <c r="G440" s="6"/>
      <c r="H440" s="6"/>
      <c r="I440" s="6"/>
      <c r="J440" s="6"/>
      <c r="K440" s="6"/>
    </row>
    <row r="441" ht="15.75" customHeight="1">
      <c r="F441" s="6"/>
      <c r="G441" s="6"/>
      <c r="H441" s="6"/>
      <c r="I441" s="6"/>
      <c r="J441" s="6"/>
      <c r="K441" s="6"/>
    </row>
    <row r="442" ht="15.75" customHeight="1">
      <c r="F442" s="6"/>
      <c r="G442" s="6"/>
      <c r="H442" s="6"/>
      <c r="I442" s="6"/>
      <c r="J442" s="6"/>
      <c r="K442" s="6"/>
    </row>
    <row r="443" ht="15.75" customHeight="1">
      <c r="F443" s="6"/>
      <c r="G443" s="6"/>
      <c r="H443" s="6"/>
      <c r="I443" s="6"/>
      <c r="J443" s="6"/>
      <c r="K443" s="6"/>
    </row>
    <row r="444" ht="15.75" customHeight="1">
      <c r="F444" s="6"/>
      <c r="G444" s="6"/>
      <c r="H444" s="6"/>
      <c r="I444" s="6"/>
      <c r="J444" s="6"/>
      <c r="K444" s="6"/>
    </row>
    <row r="445" ht="15.75" customHeight="1">
      <c r="F445" s="6"/>
      <c r="G445" s="6"/>
      <c r="H445" s="6"/>
      <c r="I445" s="6"/>
      <c r="J445" s="6"/>
      <c r="K445" s="6"/>
    </row>
    <row r="446" ht="15.75" customHeight="1">
      <c r="F446" s="6"/>
      <c r="G446" s="6"/>
      <c r="H446" s="6"/>
      <c r="I446" s="6"/>
      <c r="J446" s="6"/>
      <c r="K446" s="6"/>
    </row>
    <row r="447" ht="15.75" customHeight="1">
      <c r="F447" s="6"/>
      <c r="G447" s="6"/>
      <c r="H447" s="6"/>
      <c r="I447" s="6"/>
      <c r="J447" s="6"/>
      <c r="K447" s="6"/>
    </row>
    <row r="448" ht="15.75" customHeight="1">
      <c r="F448" s="6"/>
      <c r="G448" s="6"/>
      <c r="H448" s="6"/>
      <c r="I448" s="6"/>
      <c r="J448" s="6"/>
      <c r="K448" s="6"/>
    </row>
    <row r="449" ht="15.75" customHeight="1">
      <c r="F449" s="6"/>
      <c r="G449" s="6"/>
      <c r="H449" s="6"/>
      <c r="I449" s="6"/>
      <c r="J449" s="6"/>
      <c r="K449" s="6"/>
    </row>
    <row r="450" ht="15.75" customHeight="1">
      <c r="F450" s="6"/>
      <c r="G450" s="6"/>
      <c r="H450" s="6"/>
      <c r="I450" s="6"/>
      <c r="J450" s="6"/>
      <c r="K450" s="6"/>
    </row>
    <row r="451" ht="15.75" customHeight="1">
      <c r="F451" s="6"/>
      <c r="G451" s="6"/>
      <c r="H451" s="6"/>
      <c r="I451" s="6"/>
      <c r="J451" s="6"/>
      <c r="K451" s="6"/>
    </row>
    <row r="452" ht="15.75" customHeight="1">
      <c r="F452" s="6"/>
      <c r="G452" s="6"/>
      <c r="H452" s="6"/>
      <c r="I452" s="6"/>
      <c r="J452" s="6"/>
      <c r="K452" s="6"/>
    </row>
    <row r="453" ht="15.75" customHeight="1">
      <c r="F453" s="6"/>
      <c r="G453" s="6"/>
      <c r="H453" s="6"/>
      <c r="I453" s="6"/>
      <c r="J453" s="6"/>
      <c r="K453" s="6"/>
    </row>
    <row r="454" ht="15.75" customHeight="1">
      <c r="F454" s="6"/>
      <c r="G454" s="6"/>
      <c r="H454" s="6"/>
      <c r="I454" s="6"/>
      <c r="J454" s="6"/>
      <c r="K454" s="6"/>
    </row>
    <row r="455" ht="15.75" customHeight="1">
      <c r="F455" s="6"/>
      <c r="G455" s="6"/>
      <c r="H455" s="6"/>
      <c r="I455" s="6"/>
      <c r="J455" s="6"/>
      <c r="K455" s="6"/>
    </row>
    <row r="456" ht="15.75" customHeight="1">
      <c r="F456" s="6"/>
      <c r="G456" s="6"/>
      <c r="H456" s="6"/>
      <c r="I456" s="6"/>
      <c r="J456" s="6"/>
      <c r="K456" s="6"/>
    </row>
    <row r="457" ht="15.75" customHeight="1">
      <c r="F457" s="6"/>
      <c r="G457" s="6"/>
      <c r="H457" s="6"/>
      <c r="I457" s="6"/>
      <c r="J457" s="6"/>
      <c r="K457" s="6"/>
    </row>
    <row r="458" ht="15.75" customHeight="1">
      <c r="F458" s="6"/>
      <c r="G458" s="6"/>
      <c r="H458" s="6"/>
      <c r="I458" s="6"/>
      <c r="J458" s="6"/>
      <c r="K458" s="6"/>
    </row>
    <row r="459" ht="15.75" customHeight="1">
      <c r="F459" s="6"/>
      <c r="G459" s="6"/>
      <c r="H459" s="6"/>
      <c r="I459" s="6"/>
      <c r="J459" s="6"/>
      <c r="K459" s="6"/>
    </row>
    <row r="460" ht="15.75" customHeight="1">
      <c r="F460" s="6"/>
      <c r="G460" s="6"/>
      <c r="H460" s="6"/>
      <c r="I460" s="6"/>
      <c r="J460" s="6"/>
      <c r="K460" s="6"/>
    </row>
    <row r="461" ht="15.75" customHeight="1">
      <c r="F461" s="6"/>
      <c r="G461" s="6"/>
      <c r="H461" s="6"/>
      <c r="I461" s="6"/>
      <c r="J461" s="6"/>
      <c r="K461" s="6"/>
    </row>
    <row r="462" ht="15.75" customHeight="1">
      <c r="F462" s="6"/>
      <c r="G462" s="6"/>
      <c r="H462" s="6"/>
      <c r="I462" s="6"/>
      <c r="J462" s="6"/>
      <c r="K462" s="6"/>
    </row>
    <row r="463" ht="15.75" customHeight="1">
      <c r="F463" s="6"/>
      <c r="G463" s="6"/>
      <c r="H463" s="6"/>
      <c r="I463" s="6"/>
      <c r="J463" s="6"/>
      <c r="K463" s="6"/>
    </row>
    <row r="464" ht="15.75" customHeight="1">
      <c r="F464" s="6"/>
      <c r="G464" s="6"/>
      <c r="H464" s="6"/>
      <c r="I464" s="6"/>
      <c r="J464" s="6"/>
      <c r="K464" s="6"/>
    </row>
    <row r="465" ht="15.75" customHeight="1">
      <c r="F465" s="6"/>
      <c r="G465" s="6"/>
      <c r="H465" s="6"/>
      <c r="I465" s="6"/>
      <c r="J465" s="6"/>
      <c r="K465" s="6"/>
    </row>
    <row r="466" ht="15.75" customHeight="1">
      <c r="F466" s="6"/>
      <c r="G466" s="6"/>
      <c r="H466" s="6"/>
      <c r="I466" s="6"/>
      <c r="J466" s="6"/>
      <c r="K466" s="6"/>
    </row>
    <row r="467" ht="15.75" customHeight="1">
      <c r="F467" s="6"/>
      <c r="G467" s="6"/>
      <c r="H467" s="6"/>
      <c r="I467" s="6"/>
      <c r="J467" s="6"/>
      <c r="K467" s="6"/>
    </row>
    <row r="468" ht="15.75" customHeight="1">
      <c r="F468" s="6"/>
      <c r="G468" s="6"/>
      <c r="H468" s="6"/>
      <c r="I468" s="6"/>
      <c r="J468" s="6"/>
      <c r="K468" s="6"/>
    </row>
    <row r="469" ht="15.75" customHeight="1">
      <c r="F469" s="6"/>
      <c r="G469" s="6"/>
      <c r="H469" s="6"/>
      <c r="I469" s="6"/>
      <c r="J469" s="6"/>
      <c r="K469" s="6"/>
    </row>
    <row r="470" ht="15.75" customHeight="1">
      <c r="F470" s="6"/>
      <c r="G470" s="6"/>
      <c r="H470" s="6"/>
      <c r="I470" s="6"/>
      <c r="J470" s="6"/>
      <c r="K470" s="6"/>
    </row>
    <row r="471" ht="15.75" customHeight="1">
      <c r="F471" s="6"/>
      <c r="G471" s="6"/>
      <c r="H471" s="6"/>
      <c r="I471" s="6"/>
      <c r="J471" s="6"/>
      <c r="K471" s="6"/>
    </row>
    <row r="472" ht="15.75" customHeight="1">
      <c r="F472" s="6"/>
      <c r="G472" s="6"/>
      <c r="H472" s="6"/>
      <c r="I472" s="6"/>
      <c r="J472" s="6"/>
      <c r="K472" s="6"/>
    </row>
    <row r="473" ht="15.75" customHeight="1">
      <c r="F473" s="6"/>
      <c r="G473" s="6"/>
      <c r="H473" s="6"/>
      <c r="I473" s="6"/>
      <c r="J473" s="6"/>
      <c r="K473" s="6"/>
    </row>
    <row r="474" ht="15.75" customHeight="1">
      <c r="F474" s="6"/>
      <c r="G474" s="6"/>
      <c r="H474" s="6"/>
      <c r="I474" s="6"/>
      <c r="J474" s="6"/>
      <c r="K474" s="6"/>
    </row>
    <row r="475" ht="15.75" customHeight="1">
      <c r="F475" s="6"/>
      <c r="G475" s="6"/>
      <c r="H475" s="6"/>
      <c r="I475" s="6"/>
      <c r="J475" s="6"/>
      <c r="K475" s="6"/>
    </row>
    <row r="476" ht="15.75" customHeight="1">
      <c r="F476" s="6"/>
      <c r="G476" s="6"/>
      <c r="H476" s="6"/>
      <c r="I476" s="6"/>
      <c r="J476" s="6"/>
      <c r="K476" s="6"/>
    </row>
    <row r="477" ht="15.75" customHeight="1">
      <c r="F477" s="6"/>
      <c r="G477" s="6"/>
      <c r="H477" s="6"/>
      <c r="I477" s="6"/>
      <c r="J477" s="6"/>
      <c r="K477" s="6"/>
    </row>
    <row r="478" ht="15.75" customHeight="1">
      <c r="F478" s="6"/>
      <c r="G478" s="6"/>
      <c r="H478" s="6"/>
      <c r="I478" s="6"/>
      <c r="J478" s="6"/>
      <c r="K478" s="6"/>
    </row>
    <row r="479" ht="15.75" customHeight="1">
      <c r="F479" s="6"/>
      <c r="G479" s="6"/>
      <c r="H479" s="6"/>
      <c r="I479" s="6"/>
      <c r="J479" s="6"/>
      <c r="K479" s="6"/>
    </row>
    <row r="480" ht="15.75" customHeight="1">
      <c r="F480" s="6"/>
      <c r="G480" s="6"/>
      <c r="H480" s="6"/>
      <c r="I480" s="6"/>
      <c r="J480" s="6"/>
      <c r="K480" s="6"/>
    </row>
    <row r="481" ht="15.75" customHeight="1">
      <c r="F481" s="6"/>
      <c r="G481" s="6"/>
      <c r="H481" s="6"/>
      <c r="I481" s="6"/>
      <c r="J481" s="6"/>
      <c r="K481" s="6"/>
    </row>
    <row r="482" ht="15.75" customHeight="1">
      <c r="F482" s="6"/>
      <c r="G482" s="6"/>
      <c r="H482" s="6"/>
      <c r="I482" s="6"/>
      <c r="J482" s="6"/>
      <c r="K482" s="6"/>
    </row>
    <row r="483" ht="15.75" customHeight="1">
      <c r="F483" s="6"/>
      <c r="G483" s="6"/>
      <c r="H483" s="6"/>
      <c r="I483" s="6"/>
      <c r="J483" s="6"/>
      <c r="K483" s="6"/>
    </row>
    <row r="484" ht="15.75" customHeight="1">
      <c r="F484" s="6"/>
      <c r="G484" s="6"/>
      <c r="H484" s="6"/>
      <c r="I484" s="6"/>
      <c r="J484" s="6"/>
      <c r="K484" s="6"/>
    </row>
    <row r="485" ht="15.75" customHeight="1">
      <c r="F485" s="6"/>
      <c r="G485" s="6"/>
      <c r="H485" s="6"/>
      <c r="I485" s="6"/>
      <c r="J485" s="6"/>
      <c r="K485" s="6"/>
    </row>
    <row r="486" ht="15.75" customHeight="1">
      <c r="F486" s="6"/>
      <c r="G486" s="6"/>
      <c r="H486" s="6"/>
      <c r="I486" s="6"/>
      <c r="J486" s="6"/>
      <c r="K486" s="6"/>
    </row>
    <row r="487" ht="15.75" customHeight="1">
      <c r="F487" s="6"/>
      <c r="G487" s="6"/>
      <c r="H487" s="6"/>
      <c r="I487" s="6"/>
      <c r="J487" s="6"/>
      <c r="K487" s="6"/>
    </row>
    <row r="488" ht="15.75" customHeight="1">
      <c r="F488" s="6"/>
      <c r="G488" s="6"/>
      <c r="H488" s="6"/>
      <c r="I488" s="6"/>
      <c r="J488" s="6"/>
      <c r="K488" s="6"/>
    </row>
    <row r="489" ht="15.75" customHeight="1">
      <c r="F489" s="6"/>
      <c r="G489" s="6"/>
      <c r="H489" s="6"/>
      <c r="I489" s="6"/>
      <c r="J489" s="6"/>
      <c r="K489" s="6"/>
    </row>
    <row r="490" ht="15.75" customHeight="1">
      <c r="F490" s="6"/>
      <c r="G490" s="6"/>
      <c r="H490" s="6"/>
      <c r="I490" s="6"/>
      <c r="J490" s="6"/>
      <c r="K490" s="6"/>
    </row>
    <row r="491" ht="15.75" customHeight="1">
      <c r="F491" s="6"/>
      <c r="G491" s="6"/>
      <c r="H491" s="6"/>
      <c r="I491" s="6"/>
      <c r="J491" s="6"/>
      <c r="K491" s="6"/>
    </row>
    <row r="492" ht="15.75" customHeight="1">
      <c r="F492" s="6"/>
      <c r="G492" s="6"/>
      <c r="H492" s="6"/>
      <c r="I492" s="6"/>
      <c r="J492" s="6"/>
      <c r="K492" s="6"/>
    </row>
    <row r="493" ht="15.75" customHeight="1">
      <c r="F493" s="6"/>
      <c r="G493" s="6"/>
      <c r="H493" s="6"/>
      <c r="I493" s="6"/>
      <c r="J493" s="6"/>
      <c r="K493" s="6"/>
    </row>
    <row r="494" ht="15.75" customHeight="1">
      <c r="F494" s="6"/>
      <c r="G494" s="6"/>
      <c r="H494" s="6"/>
      <c r="I494" s="6"/>
      <c r="J494" s="6"/>
      <c r="K494" s="6"/>
    </row>
    <row r="495" ht="15.75" customHeight="1">
      <c r="F495" s="6"/>
      <c r="G495" s="6"/>
      <c r="H495" s="6"/>
      <c r="I495" s="6"/>
      <c r="J495" s="6"/>
      <c r="K495" s="6"/>
    </row>
    <row r="496" ht="15.75" customHeight="1">
      <c r="F496" s="6"/>
      <c r="G496" s="6"/>
      <c r="H496" s="6"/>
      <c r="I496" s="6"/>
      <c r="J496" s="6"/>
      <c r="K496" s="6"/>
    </row>
    <row r="497" ht="15.75" customHeight="1">
      <c r="F497" s="6"/>
      <c r="G497" s="6"/>
      <c r="H497" s="6"/>
      <c r="I497" s="6"/>
      <c r="J497" s="6"/>
      <c r="K497" s="6"/>
    </row>
    <row r="498" ht="15.75" customHeight="1">
      <c r="F498" s="6"/>
      <c r="G498" s="6"/>
      <c r="H498" s="6"/>
      <c r="I498" s="6"/>
      <c r="J498" s="6"/>
      <c r="K498" s="6"/>
    </row>
    <row r="499" ht="15.75" customHeight="1">
      <c r="F499" s="6"/>
      <c r="G499" s="6"/>
      <c r="H499" s="6"/>
      <c r="I499" s="6"/>
      <c r="J499" s="6"/>
      <c r="K499" s="6"/>
    </row>
    <row r="500" ht="15.75" customHeight="1">
      <c r="F500" s="6"/>
      <c r="G500" s="6"/>
      <c r="H500" s="6"/>
      <c r="I500" s="6"/>
      <c r="J500" s="6"/>
      <c r="K500" s="6"/>
    </row>
    <row r="501" ht="15.75" customHeight="1">
      <c r="F501" s="6"/>
      <c r="G501" s="6"/>
      <c r="H501" s="6"/>
      <c r="I501" s="6"/>
      <c r="J501" s="6"/>
      <c r="K501" s="6"/>
    </row>
    <row r="502" ht="15.75" customHeight="1">
      <c r="F502" s="6"/>
      <c r="G502" s="6"/>
      <c r="H502" s="6"/>
      <c r="I502" s="6"/>
      <c r="J502" s="6"/>
      <c r="K502" s="6"/>
    </row>
    <row r="503" ht="15.75" customHeight="1">
      <c r="F503" s="6"/>
      <c r="G503" s="6"/>
      <c r="H503" s="6"/>
      <c r="I503" s="6"/>
      <c r="J503" s="6"/>
      <c r="K503" s="6"/>
    </row>
    <row r="504" ht="15.75" customHeight="1">
      <c r="F504" s="6"/>
      <c r="G504" s="6"/>
      <c r="H504" s="6"/>
      <c r="I504" s="6"/>
      <c r="J504" s="6"/>
      <c r="K504" s="6"/>
    </row>
    <row r="505" ht="15.75" customHeight="1">
      <c r="F505" s="6"/>
      <c r="G505" s="6"/>
      <c r="H505" s="6"/>
      <c r="I505" s="6"/>
      <c r="J505" s="6"/>
      <c r="K505" s="6"/>
    </row>
    <row r="506" ht="15.75" customHeight="1">
      <c r="F506" s="6"/>
      <c r="G506" s="6"/>
      <c r="H506" s="6"/>
      <c r="I506" s="6"/>
      <c r="J506" s="6"/>
      <c r="K506" s="6"/>
    </row>
    <row r="507" ht="15.75" customHeight="1">
      <c r="F507" s="6"/>
      <c r="G507" s="6"/>
      <c r="H507" s="6"/>
      <c r="I507" s="6"/>
      <c r="J507" s="6"/>
      <c r="K507" s="6"/>
    </row>
    <row r="508" ht="15.75" customHeight="1">
      <c r="F508" s="6"/>
      <c r="G508" s="6"/>
      <c r="H508" s="6"/>
      <c r="I508" s="6"/>
      <c r="J508" s="6"/>
      <c r="K508" s="6"/>
    </row>
    <row r="509" ht="15.75" customHeight="1">
      <c r="F509" s="6"/>
      <c r="G509" s="6"/>
      <c r="H509" s="6"/>
      <c r="I509" s="6"/>
      <c r="J509" s="6"/>
      <c r="K509" s="6"/>
    </row>
    <row r="510" ht="15.75" customHeight="1">
      <c r="F510" s="6"/>
      <c r="G510" s="6"/>
      <c r="H510" s="6"/>
      <c r="I510" s="6"/>
      <c r="J510" s="6"/>
      <c r="K510" s="6"/>
    </row>
    <row r="511" ht="15.75" customHeight="1">
      <c r="F511" s="6"/>
      <c r="G511" s="6"/>
      <c r="H511" s="6"/>
      <c r="I511" s="6"/>
      <c r="J511" s="6"/>
      <c r="K511" s="6"/>
    </row>
    <row r="512" ht="15.75" customHeight="1">
      <c r="F512" s="6"/>
      <c r="G512" s="6"/>
      <c r="H512" s="6"/>
      <c r="I512" s="6"/>
      <c r="J512" s="6"/>
      <c r="K512" s="6"/>
    </row>
    <row r="513" ht="15.75" customHeight="1">
      <c r="F513" s="6"/>
      <c r="G513" s="6"/>
      <c r="H513" s="6"/>
      <c r="I513" s="6"/>
      <c r="J513" s="6"/>
      <c r="K513" s="6"/>
    </row>
    <row r="514" ht="15.75" customHeight="1">
      <c r="F514" s="6"/>
      <c r="G514" s="6"/>
      <c r="H514" s="6"/>
      <c r="I514" s="6"/>
      <c r="J514" s="6"/>
      <c r="K514" s="6"/>
    </row>
    <row r="515" ht="15.75" customHeight="1">
      <c r="F515" s="6"/>
      <c r="G515" s="6"/>
      <c r="H515" s="6"/>
      <c r="I515" s="6"/>
      <c r="J515" s="6"/>
      <c r="K515" s="6"/>
    </row>
    <row r="516" ht="15.75" customHeight="1">
      <c r="F516" s="6"/>
      <c r="G516" s="6"/>
      <c r="H516" s="6"/>
      <c r="I516" s="6"/>
      <c r="J516" s="6"/>
      <c r="K516" s="6"/>
    </row>
    <row r="517" ht="15.75" customHeight="1">
      <c r="F517" s="6"/>
      <c r="G517" s="6"/>
      <c r="H517" s="6"/>
      <c r="I517" s="6"/>
      <c r="J517" s="6"/>
      <c r="K517" s="6"/>
    </row>
    <row r="518" ht="15.75" customHeight="1">
      <c r="F518" s="6"/>
      <c r="G518" s="6"/>
      <c r="H518" s="6"/>
      <c r="I518" s="6"/>
      <c r="J518" s="6"/>
      <c r="K518" s="6"/>
    </row>
    <row r="519" ht="15.75" customHeight="1">
      <c r="F519" s="6"/>
      <c r="G519" s="6"/>
      <c r="H519" s="6"/>
      <c r="I519" s="6"/>
      <c r="J519" s="6"/>
      <c r="K519" s="6"/>
    </row>
    <row r="520" ht="15.75" customHeight="1">
      <c r="F520" s="6"/>
      <c r="G520" s="6"/>
      <c r="H520" s="6"/>
      <c r="I520" s="6"/>
      <c r="J520" s="6"/>
      <c r="K520" s="6"/>
    </row>
    <row r="521" ht="15.75" customHeight="1">
      <c r="F521" s="6"/>
      <c r="G521" s="6"/>
      <c r="H521" s="6"/>
      <c r="I521" s="6"/>
      <c r="J521" s="6"/>
      <c r="K521" s="6"/>
    </row>
    <row r="522" ht="15.75" customHeight="1">
      <c r="F522" s="6"/>
      <c r="G522" s="6"/>
      <c r="H522" s="6"/>
      <c r="I522" s="6"/>
      <c r="J522" s="6"/>
      <c r="K522" s="6"/>
    </row>
    <row r="523" ht="15.75" customHeight="1">
      <c r="F523" s="6"/>
      <c r="G523" s="6"/>
      <c r="H523" s="6"/>
      <c r="I523" s="6"/>
      <c r="J523" s="6"/>
      <c r="K523" s="6"/>
    </row>
    <row r="524" ht="15.75" customHeight="1">
      <c r="F524" s="6"/>
      <c r="G524" s="6"/>
      <c r="H524" s="6"/>
      <c r="I524" s="6"/>
      <c r="J524" s="6"/>
      <c r="K524" s="6"/>
    </row>
    <row r="525" ht="15.75" customHeight="1">
      <c r="F525" s="6"/>
      <c r="G525" s="6"/>
      <c r="H525" s="6"/>
      <c r="I525" s="6"/>
      <c r="J525" s="6"/>
      <c r="K525" s="6"/>
    </row>
    <row r="526" ht="15.75" customHeight="1">
      <c r="F526" s="6"/>
      <c r="G526" s="6"/>
      <c r="H526" s="6"/>
      <c r="I526" s="6"/>
      <c r="J526" s="6"/>
      <c r="K526" s="6"/>
    </row>
    <row r="527" ht="15.75" customHeight="1">
      <c r="F527" s="6"/>
      <c r="G527" s="6"/>
      <c r="H527" s="6"/>
      <c r="I527" s="6"/>
      <c r="J527" s="6"/>
      <c r="K527" s="6"/>
    </row>
    <row r="528" ht="15.75" customHeight="1">
      <c r="F528" s="6"/>
      <c r="G528" s="6"/>
      <c r="H528" s="6"/>
      <c r="I528" s="6"/>
      <c r="J528" s="6"/>
      <c r="K528" s="6"/>
    </row>
    <row r="529" ht="15.75" customHeight="1">
      <c r="F529" s="6"/>
      <c r="G529" s="6"/>
      <c r="H529" s="6"/>
      <c r="I529" s="6"/>
      <c r="J529" s="6"/>
      <c r="K529" s="6"/>
    </row>
    <row r="530" ht="15.75" customHeight="1">
      <c r="F530" s="6"/>
      <c r="G530" s="6"/>
      <c r="H530" s="6"/>
      <c r="I530" s="6"/>
      <c r="J530" s="6"/>
      <c r="K530" s="6"/>
    </row>
    <row r="531" ht="15.75" customHeight="1">
      <c r="F531" s="6"/>
      <c r="G531" s="6"/>
      <c r="H531" s="6"/>
      <c r="I531" s="6"/>
      <c r="J531" s="6"/>
      <c r="K531" s="6"/>
    </row>
    <row r="532" ht="15.75" customHeight="1">
      <c r="F532" s="6"/>
      <c r="G532" s="6"/>
      <c r="H532" s="6"/>
      <c r="I532" s="6"/>
      <c r="J532" s="6"/>
      <c r="K532" s="6"/>
    </row>
    <row r="533" ht="15.75" customHeight="1">
      <c r="F533" s="6"/>
      <c r="G533" s="6"/>
      <c r="H533" s="6"/>
      <c r="I533" s="6"/>
      <c r="J533" s="6"/>
      <c r="K533" s="6"/>
    </row>
    <row r="534" ht="15.75" customHeight="1">
      <c r="F534" s="6"/>
      <c r="G534" s="6"/>
      <c r="H534" s="6"/>
      <c r="I534" s="6"/>
      <c r="J534" s="6"/>
      <c r="K534" s="6"/>
    </row>
    <row r="535" ht="15.75" customHeight="1">
      <c r="F535" s="6"/>
      <c r="G535" s="6"/>
      <c r="H535" s="6"/>
      <c r="I535" s="6"/>
      <c r="J535" s="6"/>
      <c r="K535" s="6"/>
    </row>
    <row r="536" ht="15.75" customHeight="1">
      <c r="F536" s="6"/>
      <c r="G536" s="6"/>
      <c r="H536" s="6"/>
      <c r="I536" s="6"/>
      <c r="J536" s="6"/>
      <c r="K536" s="6"/>
    </row>
    <row r="537" ht="15.75" customHeight="1">
      <c r="F537" s="6"/>
      <c r="G537" s="6"/>
      <c r="H537" s="6"/>
      <c r="I537" s="6"/>
      <c r="J537" s="6"/>
      <c r="K537" s="6"/>
    </row>
    <row r="538" ht="15.75" customHeight="1">
      <c r="F538" s="6"/>
      <c r="G538" s="6"/>
      <c r="H538" s="6"/>
      <c r="I538" s="6"/>
      <c r="J538" s="6"/>
      <c r="K538" s="6"/>
    </row>
    <row r="539" ht="15.75" customHeight="1">
      <c r="F539" s="6"/>
      <c r="G539" s="6"/>
      <c r="H539" s="6"/>
      <c r="I539" s="6"/>
      <c r="J539" s="6"/>
      <c r="K539" s="6"/>
    </row>
    <row r="540" ht="15.75" customHeight="1">
      <c r="F540" s="6"/>
      <c r="G540" s="6"/>
      <c r="H540" s="6"/>
      <c r="I540" s="6"/>
      <c r="J540" s="6"/>
      <c r="K540" s="6"/>
    </row>
    <row r="541" ht="15.75" customHeight="1">
      <c r="F541" s="6"/>
      <c r="G541" s="6"/>
      <c r="H541" s="6"/>
      <c r="I541" s="6"/>
      <c r="J541" s="6"/>
      <c r="K541" s="6"/>
    </row>
    <row r="542" ht="15.75" customHeight="1">
      <c r="F542" s="6"/>
      <c r="G542" s="6"/>
      <c r="H542" s="6"/>
      <c r="I542" s="6"/>
      <c r="J542" s="6"/>
      <c r="K542" s="6"/>
    </row>
    <row r="543" ht="15.75" customHeight="1">
      <c r="F543" s="6"/>
      <c r="G543" s="6"/>
      <c r="H543" s="6"/>
      <c r="I543" s="6"/>
      <c r="J543" s="6"/>
      <c r="K543" s="6"/>
    </row>
    <row r="544" ht="15.75" customHeight="1">
      <c r="F544" s="6"/>
      <c r="G544" s="6"/>
      <c r="H544" s="6"/>
      <c r="I544" s="6"/>
      <c r="J544" s="6"/>
      <c r="K544" s="6"/>
    </row>
    <row r="545" ht="15.75" customHeight="1">
      <c r="F545" s="6"/>
      <c r="G545" s="6"/>
      <c r="H545" s="6"/>
      <c r="I545" s="6"/>
      <c r="J545" s="6"/>
      <c r="K545" s="6"/>
    </row>
    <row r="546" ht="15.75" customHeight="1">
      <c r="F546" s="6"/>
      <c r="G546" s="6"/>
      <c r="H546" s="6"/>
      <c r="I546" s="6"/>
      <c r="J546" s="6"/>
      <c r="K546" s="6"/>
    </row>
    <row r="547" ht="15.75" customHeight="1">
      <c r="F547" s="6"/>
      <c r="G547" s="6"/>
      <c r="H547" s="6"/>
      <c r="I547" s="6"/>
      <c r="J547" s="6"/>
      <c r="K547" s="6"/>
    </row>
    <row r="548" ht="15.75" customHeight="1">
      <c r="F548" s="6"/>
      <c r="G548" s="6"/>
      <c r="H548" s="6"/>
      <c r="I548" s="6"/>
      <c r="J548" s="6"/>
      <c r="K548" s="6"/>
    </row>
    <row r="549" ht="15.75" customHeight="1">
      <c r="F549" s="6"/>
      <c r="G549" s="6"/>
      <c r="H549" s="6"/>
      <c r="I549" s="6"/>
      <c r="J549" s="6"/>
      <c r="K549" s="6"/>
    </row>
    <row r="550" ht="15.75" customHeight="1">
      <c r="F550" s="6"/>
      <c r="G550" s="6"/>
      <c r="H550" s="6"/>
      <c r="I550" s="6"/>
      <c r="J550" s="6"/>
      <c r="K550" s="6"/>
    </row>
    <row r="551" ht="15.75" customHeight="1">
      <c r="F551" s="6"/>
      <c r="G551" s="6"/>
      <c r="H551" s="6"/>
      <c r="I551" s="6"/>
      <c r="J551" s="6"/>
      <c r="K551" s="6"/>
    </row>
    <row r="552" ht="15.75" customHeight="1">
      <c r="F552" s="6"/>
      <c r="G552" s="6"/>
      <c r="H552" s="6"/>
      <c r="I552" s="6"/>
      <c r="J552" s="6"/>
      <c r="K552" s="6"/>
    </row>
    <row r="553" ht="15.75" customHeight="1">
      <c r="F553" s="6"/>
      <c r="G553" s="6"/>
      <c r="H553" s="6"/>
      <c r="I553" s="6"/>
      <c r="J553" s="6"/>
      <c r="K553" s="6"/>
    </row>
    <row r="554" ht="15.75" customHeight="1">
      <c r="F554" s="6"/>
      <c r="G554" s="6"/>
      <c r="H554" s="6"/>
      <c r="I554" s="6"/>
      <c r="J554" s="6"/>
      <c r="K554" s="6"/>
    </row>
    <row r="555" ht="15.75" customHeight="1">
      <c r="F555" s="6"/>
      <c r="G555" s="6"/>
      <c r="H555" s="6"/>
      <c r="I555" s="6"/>
      <c r="J555" s="6"/>
      <c r="K555" s="6"/>
    </row>
    <row r="556" ht="15.75" customHeight="1">
      <c r="F556" s="6"/>
      <c r="G556" s="6"/>
      <c r="H556" s="6"/>
      <c r="I556" s="6"/>
      <c r="J556" s="6"/>
      <c r="K556" s="6"/>
    </row>
    <row r="557" ht="15.75" customHeight="1">
      <c r="F557" s="6"/>
      <c r="G557" s="6"/>
      <c r="H557" s="6"/>
      <c r="I557" s="6"/>
      <c r="J557" s="6"/>
      <c r="K557" s="6"/>
    </row>
    <row r="558" ht="15.75" customHeight="1">
      <c r="F558" s="6"/>
      <c r="G558" s="6"/>
      <c r="H558" s="6"/>
      <c r="I558" s="6"/>
      <c r="J558" s="6"/>
      <c r="K558" s="6"/>
    </row>
    <row r="559" ht="15.75" customHeight="1">
      <c r="F559" s="6"/>
      <c r="G559" s="6"/>
      <c r="H559" s="6"/>
      <c r="I559" s="6"/>
      <c r="J559" s="6"/>
      <c r="K559" s="6"/>
    </row>
    <row r="560" ht="15.75" customHeight="1">
      <c r="F560" s="6"/>
      <c r="G560" s="6"/>
      <c r="H560" s="6"/>
      <c r="I560" s="6"/>
      <c r="J560" s="6"/>
      <c r="K560" s="6"/>
    </row>
    <row r="561" ht="15.75" customHeight="1">
      <c r="F561" s="6"/>
      <c r="G561" s="6"/>
      <c r="H561" s="6"/>
      <c r="I561" s="6"/>
      <c r="J561" s="6"/>
      <c r="K561" s="6"/>
    </row>
    <row r="562" ht="15.75" customHeight="1">
      <c r="F562" s="6"/>
      <c r="G562" s="6"/>
      <c r="H562" s="6"/>
      <c r="I562" s="6"/>
      <c r="J562" s="6"/>
      <c r="K562" s="6"/>
    </row>
    <row r="563" ht="15.75" customHeight="1">
      <c r="F563" s="6"/>
      <c r="G563" s="6"/>
      <c r="H563" s="6"/>
      <c r="I563" s="6"/>
      <c r="J563" s="6"/>
      <c r="K563" s="6"/>
    </row>
    <row r="564" ht="15.75" customHeight="1">
      <c r="F564" s="6"/>
      <c r="G564" s="6"/>
      <c r="H564" s="6"/>
      <c r="I564" s="6"/>
      <c r="J564" s="6"/>
      <c r="K564" s="6"/>
    </row>
    <row r="565" ht="15.75" customHeight="1">
      <c r="F565" s="6"/>
      <c r="G565" s="6"/>
      <c r="H565" s="6"/>
      <c r="I565" s="6"/>
      <c r="J565" s="6"/>
      <c r="K565" s="6"/>
    </row>
    <row r="566" ht="15.75" customHeight="1">
      <c r="F566" s="6"/>
      <c r="G566" s="6"/>
      <c r="H566" s="6"/>
      <c r="I566" s="6"/>
      <c r="J566" s="6"/>
      <c r="K566" s="6"/>
    </row>
    <row r="567" ht="15.75" customHeight="1">
      <c r="F567" s="6"/>
      <c r="G567" s="6"/>
      <c r="H567" s="6"/>
      <c r="I567" s="6"/>
      <c r="J567" s="6"/>
      <c r="K567" s="6"/>
    </row>
    <row r="568" ht="15.75" customHeight="1">
      <c r="F568" s="6"/>
      <c r="G568" s="6"/>
      <c r="H568" s="6"/>
      <c r="I568" s="6"/>
      <c r="J568" s="6"/>
      <c r="K568" s="6"/>
    </row>
    <row r="569" ht="15.75" customHeight="1">
      <c r="F569" s="6"/>
      <c r="G569" s="6"/>
      <c r="H569" s="6"/>
      <c r="I569" s="6"/>
      <c r="J569" s="6"/>
      <c r="K569" s="6"/>
    </row>
    <row r="570" ht="15.75" customHeight="1">
      <c r="F570" s="6"/>
      <c r="G570" s="6"/>
      <c r="H570" s="6"/>
      <c r="I570" s="6"/>
      <c r="J570" s="6"/>
      <c r="K570" s="6"/>
    </row>
    <row r="571" ht="15.75" customHeight="1">
      <c r="F571" s="6"/>
      <c r="G571" s="6"/>
      <c r="H571" s="6"/>
      <c r="I571" s="6"/>
      <c r="J571" s="6"/>
      <c r="K571" s="6"/>
    </row>
    <row r="572" ht="15.75" customHeight="1">
      <c r="F572" s="6"/>
      <c r="G572" s="6"/>
      <c r="H572" s="6"/>
      <c r="I572" s="6"/>
      <c r="J572" s="6"/>
      <c r="K572" s="6"/>
    </row>
    <row r="573" ht="15.75" customHeight="1">
      <c r="F573" s="6"/>
      <c r="G573" s="6"/>
      <c r="H573" s="6"/>
      <c r="I573" s="6"/>
      <c r="J573" s="6"/>
      <c r="K573" s="6"/>
    </row>
    <row r="574" ht="15.75" customHeight="1">
      <c r="F574" s="6"/>
      <c r="G574" s="6"/>
      <c r="H574" s="6"/>
      <c r="I574" s="6"/>
      <c r="J574" s="6"/>
      <c r="K574" s="6"/>
    </row>
    <row r="575" ht="15.75" customHeight="1">
      <c r="F575" s="6"/>
      <c r="G575" s="6"/>
      <c r="H575" s="6"/>
      <c r="I575" s="6"/>
      <c r="J575" s="6"/>
      <c r="K575" s="6"/>
    </row>
    <row r="576" ht="15.75" customHeight="1">
      <c r="F576" s="6"/>
      <c r="G576" s="6"/>
      <c r="H576" s="6"/>
      <c r="I576" s="6"/>
      <c r="J576" s="6"/>
      <c r="K576" s="6"/>
    </row>
    <row r="577" ht="15.75" customHeight="1">
      <c r="F577" s="6"/>
      <c r="G577" s="6"/>
      <c r="H577" s="6"/>
      <c r="I577" s="6"/>
      <c r="J577" s="6"/>
      <c r="K577" s="6"/>
    </row>
    <row r="578" ht="15.75" customHeight="1">
      <c r="F578" s="6"/>
      <c r="G578" s="6"/>
      <c r="H578" s="6"/>
      <c r="I578" s="6"/>
      <c r="J578" s="6"/>
      <c r="K578" s="6"/>
    </row>
    <row r="579" ht="15.75" customHeight="1">
      <c r="F579" s="6"/>
      <c r="G579" s="6"/>
      <c r="H579" s="6"/>
      <c r="I579" s="6"/>
      <c r="J579" s="6"/>
      <c r="K579" s="6"/>
    </row>
    <row r="580" ht="15.75" customHeight="1">
      <c r="F580" s="6"/>
      <c r="G580" s="6"/>
      <c r="H580" s="6"/>
      <c r="I580" s="6"/>
      <c r="J580" s="6"/>
      <c r="K580" s="6"/>
    </row>
    <row r="581" ht="15.75" customHeight="1">
      <c r="F581" s="6"/>
      <c r="G581" s="6"/>
      <c r="H581" s="6"/>
      <c r="I581" s="6"/>
      <c r="J581" s="6"/>
      <c r="K581" s="6"/>
    </row>
    <row r="582" ht="15.75" customHeight="1">
      <c r="F582" s="6"/>
      <c r="G582" s="6"/>
      <c r="H582" s="6"/>
      <c r="I582" s="6"/>
      <c r="J582" s="6"/>
      <c r="K582" s="6"/>
    </row>
    <row r="583" ht="15.75" customHeight="1">
      <c r="F583" s="6"/>
      <c r="G583" s="6"/>
      <c r="H583" s="6"/>
      <c r="I583" s="6"/>
      <c r="J583" s="6"/>
      <c r="K583" s="6"/>
    </row>
    <row r="584" ht="15.75" customHeight="1">
      <c r="F584" s="6"/>
      <c r="G584" s="6"/>
      <c r="H584" s="6"/>
      <c r="I584" s="6"/>
      <c r="J584" s="6"/>
      <c r="K584" s="6"/>
    </row>
    <row r="585" ht="15.75" customHeight="1">
      <c r="F585" s="6"/>
      <c r="G585" s="6"/>
      <c r="H585" s="6"/>
      <c r="I585" s="6"/>
      <c r="J585" s="6"/>
      <c r="K585" s="6"/>
    </row>
    <row r="586" ht="15.75" customHeight="1">
      <c r="F586" s="6"/>
      <c r="G586" s="6"/>
      <c r="H586" s="6"/>
      <c r="I586" s="6"/>
      <c r="J586" s="6"/>
      <c r="K586" s="6"/>
    </row>
    <row r="587" ht="15.75" customHeight="1">
      <c r="F587" s="6"/>
      <c r="G587" s="6"/>
      <c r="H587" s="6"/>
      <c r="I587" s="6"/>
      <c r="J587" s="6"/>
      <c r="K587" s="6"/>
    </row>
    <row r="588" ht="15.75" customHeight="1">
      <c r="F588" s="6"/>
      <c r="G588" s="6"/>
      <c r="H588" s="6"/>
      <c r="I588" s="6"/>
      <c r="J588" s="6"/>
      <c r="K588" s="6"/>
    </row>
    <row r="589" ht="15.75" customHeight="1">
      <c r="F589" s="6"/>
      <c r="G589" s="6"/>
      <c r="H589" s="6"/>
      <c r="I589" s="6"/>
      <c r="J589" s="6"/>
      <c r="K589" s="6"/>
    </row>
    <row r="590" ht="15.75" customHeight="1">
      <c r="F590" s="6"/>
      <c r="G590" s="6"/>
      <c r="H590" s="6"/>
      <c r="I590" s="6"/>
      <c r="J590" s="6"/>
      <c r="K590" s="6"/>
    </row>
    <row r="591" ht="15.75" customHeight="1">
      <c r="F591" s="6"/>
      <c r="G591" s="6"/>
      <c r="H591" s="6"/>
      <c r="I591" s="6"/>
      <c r="J591" s="6"/>
      <c r="K591" s="6"/>
    </row>
    <row r="592" ht="15.75" customHeight="1">
      <c r="F592" s="6"/>
      <c r="G592" s="6"/>
      <c r="H592" s="6"/>
      <c r="I592" s="6"/>
      <c r="J592" s="6"/>
      <c r="K592" s="6"/>
    </row>
    <row r="593" ht="15.75" customHeight="1">
      <c r="F593" s="6"/>
      <c r="G593" s="6"/>
      <c r="H593" s="6"/>
      <c r="I593" s="6"/>
      <c r="J593" s="6"/>
      <c r="K593" s="6"/>
    </row>
    <row r="594" ht="15.75" customHeight="1">
      <c r="F594" s="6"/>
      <c r="G594" s="6"/>
      <c r="H594" s="6"/>
      <c r="I594" s="6"/>
      <c r="J594" s="6"/>
      <c r="K594" s="6"/>
    </row>
    <row r="595" ht="15.75" customHeight="1">
      <c r="F595" s="6"/>
      <c r="G595" s="6"/>
      <c r="H595" s="6"/>
      <c r="I595" s="6"/>
      <c r="J595" s="6"/>
      <c r="K595" s="6"/>
    </row>
    <row r="596" ht="15.75" customHeight="1">
      <c r="F596" s="6"/>
      <c r="G596" s="6"/>
      <c r="H596" s="6"/>
      <c r="I596" s="6"/>
      <c r="J596" s="6"/>
      <c r="K596" s="6"/>
    </row>
    <row r="597" ht="15.75" customHeight="1">
      <c r="F597" s="6"/>
      <c r="G597" s="6"/>
      <c r="H597" s="6"/>
      <c r="I597" s="6"/>
      <c r="J597" s="6"/>
      <c r="K597" s="6"/>
    </row>
    <row r="598" ht="15.75" customHeight="1">
      <c r="F598" s="6"/>
      <c r="G598" s="6"/>
      <c r="H598" s="6"/>
      <c r="I598" s="6"/>
      <c r="J598" s="6"/>
      <c r="K598" s="6"/>
    </row>
    <row r="599" ht="15.75" customHeight="1">
      <c r="F599" s="6"/>
      <c r="G599" s="6"/>
      <c r="H599" s="6"/>
      <c r="I599" s="6"/>
      <c r="J599" s="6"/>
      <c r="K599" s="6"/>
    </row>
    <row r="600" ht="15.75" customHeight="1">
      <c r="F600" s="6"/>
      <c r="G600" s="6"/>
      <c r="H600" s="6"/>
      <c r="I600" s="6"/>
      <c r="J600" s="6"/>
      <c r="K600" s="6"/>
    </row>
    <row r="601" ht="15.75" customHeight="1">
      <c r="F601" s="6"/>
      <c r="G601" s="6"/>
      <c r="H601" s="6"/>
      <c r="I601" s="6"/>
      <c r="J601" s="6"/>
      <c r="K601" s="6"/>
    </row>
    <row r="602" ht="15.75" customHeight="1">
      <c r="F602" s="6"/>
      <c r="G602" s="6"/>
      <c r="H602" s="6"/>
      <c r="I602" s="6"/>
      <c r="J602" s="6"/>
      <c r="K602" s="6"/>
    </row>
    <row r="603" ht="15.75" customHeight="1">
      <c r="F603" s="6"/>
      <c r="G603" s="6"/>
      <c r="H603" s="6"/>
      <c r="I603" s="6"/>
      <c r="J603" s="6"/>
      <c r="K603" s="6"/>
    </row>
    <row r="604" ht="15.75" customHeight="1">
      <c r="F604" s="6"/>
      <c r="G604" s="6"/>
      <c r="H604" s="6"/>
      <c r="I604" s="6"/>
      <c r="J604" s="6"/>
      <c r="K604" s="6"/>
    </row>
    <row r="605" ht="15.75" customHeight="1">
      <c r="F605" s="6"/>
      <c r="G605" s="6"/>
      <c r="H605" s="6"/>
      <c r="I605" s="6"/>
      <c r="J605" s="6"/>
      <c r="K605" s="6"/>
    </row>
    <row r="606" ht="15.75" customHeight="1">
      <c r="F606" s="6"/>
      <c r="G606" s="6"/>
      <c r="H606" s="6"/>
      <c r="I606" s="6"/>
      <c r="J606" s="6"/>
      <c r="K606" s="6"/>
    </row>
    <row r="607" ht="15.75" customHeight="1">
      <c r="F607" s="6"/>
      <c r="G607" s="6"/>
      <c r="H607" s="6"/>
      <c r="I607" s="6"/>
      <c r="J607" s="6"/>
      <c r="K607" s="6"/>
    </row>
    <row r="608" ht="15.75" customHeight="1">
      <c r="F608" s="6"/>
      <c r="G608" s="6"/>
      <c r="H608" s="6"/>
      <c r="I608" s="6"/>
      <c r="J608" s="6"/>
      <c r="K608" s="6"/>
    </row>
    <row r="609" ht="15.75" customHeight="1">
      <c r="F609" s="6"/>
      <c r="G609" s="6"/>
      <c r="H609" s="6"/>
      <c r="I609" s="6"/>
      <c r="J609" s="6"/>
      <c r="K609" s="6"/>
    </row>
    <row r="610" ht="15.75" customHeight="1">
      <c r="F610" s="6"/>
      <c r="G610" s="6"/>
      <c r="H610" s="6"/>
      <c r="I610" s="6"/>
      <c r="J610" s="6"/>
      <c r="K610" s="6"/>
    </row>
    <row r="611" ht="15.75" customHeight="1">
      <c r="F611" s="6"/>
      <c r="G611" s="6"/>
      <c r="H611" s="6"/>
      <c r="I611" s="6"/>
      <c r="J611" s="6"/>
      <c r="K611" s="6"/>
    </row>
    <row r="612" ht="15.75" customHeight="1">
      <c r="F612" s="6"/>
      <c r="G612" s="6"/>
      <c r="H612" s="6"/>
      <c r="I612" s="6"/>
      <c r="J612" s="6"/>
      <c r="K612" s="6"/>
    </row>
    <row r="613" ht="15.75" customHeight="1">
      <c r="F613" s="6"/>
      <c r="G613" s="6"/>
      <c r="H613" s="6"/>
      <c r="I613" s="6"/>
      <c r="J613" s="6"/>
      <c r="K613" s="6"/>
    </row>
    <row r="614" ht="15.75" customHeight="1">
      <c r="F614" s="6"/>
      <c r="G614" s="6"/>
      <c r="H614" s="6"/>
      <c r="I614" s="6"/>
      <c r="J614" s="6"/>
      <c r="K614" s="6"/>
    </row>
    <row r="615" ht="15.75" customHeight="1">
      <c r="F615" s="6"/>
      <c r="G615" s="6"/>
      <c r="H615" s="6"/>
      <c r="I615" s="6"/>
      <c r="J615" s="6"/>
      <c r="K615" s="6"/>
    </row>
    <row r="616" ht="15.75" customHeight="1">
      <c r="F616" s="6"/>
      <c r="G616" s="6"/>
      <c r="H616" s="6"/>
      <c r="I616" s="6"/>
      <c r="J616" s="6"/>
      <c r="K616" s="6"/>
    </row>
    <row r="617" ht="15.75" customHeight="1">
      <c r="F617" s="6"/>
      <c r="G617" s="6"/>
      <c r="H617" s="6"/>
      <c r="I617" s="6"/>
      <c r="J617" s="6"/>
      <c r="K617" s="6"/>
    </row>
    <row r="618" ht="15.75" customHeight="1">
      <c r="F618" s="6"/>
      <c r="G618" s="6"/>
      <c r="H618" s="6"/>
      <c r="I618" s="6"/>
      <c r="J618" s="6"/>
      <c r="K618" s="6"/>
    </row>
    <row r="619" ht="15.75" customHeight="1">
      <c r="F619" s="6"/>
      <c r="G619" s="6"/>
      <c r="H619" s="6"/>
      <c r="I619" s="6"/>
      <c r="J619" s="6"/>
      <c r="K619" s="6"/>
    </row>
    <row r="620" ht="15.75" customHeight="1">
      <c r="F620" s="6"/>
      <c r="G620" s="6"/>
      <c r="H620" s="6"/>
      <c r="I620" s="6"/>
      <c r="J620" s="6"/>
      <c r="K620" s="6"/>
    </row>
    <row r="621" ht="15.75" customHeight="1">
      <c r="F621" s="6"/>
      <c r="G621" s="6"/>
      <c r="H621" s="6"/>
      <c r="I621" s="6"/>
      <c r="J621" s="6"/>
      <c r="K621" s="6"/>
    </row>
    <row r="622" ht="15.75" customHeight="1">
      <c r="F622" s="6"/>
      <c r="G622" s="6"/>
      <c r="H622" s="6"/>
      <c r="I622" s="6"/>
      <c r="J622" s="6"/>
      <c r="K622" s="6"/>
    </row>
    <row r="623" ht="15.75" customHeight="1">
      <c r="F623" s="6"/>
      <c r="G623" s="6"/>
      <c r="H623" s="6"/>
      <c r="I623" s="6"/>
      <c r="J623" s="6"/>
      <c r="K623" s="6"/>
    </row>
    <row r="624" ht="15.75" customHeight="1">
      <c r="F624" s="6"/>
      <c r="G624" s="6"/>
      <c r="H624" s="6"/>
      <c r="I624" s="6"/>
      <c r="J624" s="6"/>
      <c r="K624" s="6"/>
    </row>
    <row r="625" ht="15.75" customHeight="1">
      <c r="F625" s="6"/>
      <c r="G625" s="6"/>
      <c r="H625" s="6"/>
      <c r="I625" s="6"/>
      <c r="J625" s="6"/>
      <c r="K625" s="6"/>
    </row>
    <row r="626" ht="15.75" customHeight="1">
      <c r="F626" s="6"/>
      <c r="G626" s="6"/>
      <c r="H626" s="6"/>
      <c r="I626" s="6"/>
      <c r="J626" s="6"/>
      <c r="K626" s="6"/>
    </row>
    <row r="627" ht="15.75" customHeight="1">
      <c r="F627" s="6"/>
      <c r="G627" s="6"/>
      <c r="H627" s="6"/>
      <c r="I627" s="6"/>
      <c r="J627" s="6"/>
      <c r="K627" s="6"/>
    </row>
    <row r="628" ht="15.75" customHeight="1">
      <c r="F628" s="6"/>
      <c r="G628" s="6"/>
      <c r="H628" s="6"/>
      <c r="I628" s="6"/>
      <c r="J628" s="6"/>
      <c r="K628" s="6"/>
    </row>
    <row r="629" ht="15.75" customHeight="1">
      <c r="F629" s="6"/>
      <c r="G629" s="6"/>
      <c r="H629" s="6"/>
      <c r="I629" s="6"/>
      <c r="J629" s="6"/>
      <c r="K629" s="6"/>
    </row>
    <row r="630" ht="15.75" customHeight="1">
      <c r="F630" s="6"/>
      <c r="G630" s="6"/>
      <c r="H630" s="6"/>
      <c r="I630" s="6"/>
      <c r="J630" s="6"/>
      <c r="K630" s="6"/>
    </row>
    <row r="631" ht="15.75" customHeight="1">
      <c r="F631" s="6"/>
      <c r="G631" s="6"/>
      <c r="H631" s="6"/>
      <c r="I631" s="6"/>
      <c r="J631" s="6"/>
      <c r="K631" s="6"/>
    </row>
    <row r="632" ht="15.75" customHeight="1">
      <c r="F632" s="6"/>
      <c r="G632" s="6"/>
      <c r="H632" s="6"/>
      <c r="I632" s="6"/>
      <c r="J632" s="6"/>
      <c r="K632" s="6"/>
    </row>
    <row r="633" ht="15.75" customHeight="1">
      <c r="F633" s="6"/>
      <c r="G633" s="6"/>
      <c r="H633" s="6"/>
      <c r="I633" s="6"/>
      <c r="J633" s="6"/>
      <c r="K633" s="6"/>
    </row>
    <row r="634" ht="15.75" customHeight="1">
      <c r="F634" s="6"/>
      <c r="G634" s="6"/>
      <c r="H634" s="6"/>
      <c r="I634" s="6"/>
      <c r="J634" s="6"/>
      <c r="K634" s="6"/>
    </row>
    <row r="635" ht="15.75" customHeight="1">
      <c r="F635" s="6"/>
      <c r="G635" s="6"/>
      <c r="H635" s="6"/>
      <c r="I635" s="6"/>
      <c r="J635" s="6"/>
      <c r="K635" s="6"/>
    </row>
    <row r="636" ht="15.75" customHeight="1">
      <c r="F636" s="6"/>
      <c r="G636" s="6"/>
      <c r="H636" s="6"/>
      <c r="I636" s="6"/>
      <c r="J636" s="6"/>
      <c r="K636" s="6"/>
    </row>
    <row r="637" ht="15.75" customHeight="1">
      <c r="F637" s="6"/>
      <c r="G637" s="6"/>
      <c r="H637" s="6"/>
      <c r="I637" s="6"/>
      <c r="J637" s="6"/>
      <c r="K637" s="6"/>
    </row>
    <row r="638" ht="15.75" customHeight="1">
      <c r="F638" s="6"/>
      <c r="G638" s="6"/>
      <c r="H638" s="6"/>
      <c r="I638" s="6"/>
      <c r="J638" s="6"/>
      <c r="K638" s="6"/>
    </row>
    <row r="639" ht="15.75" customHeight="1">
      <c r="F639" s="6"/>
      <c r="G639" s="6"/>
      <c r="H639" s="6"/>
      <c r="I639" s="6"/>
      <c r="J639" s="6"/>
      <c r="K639" s="6"/>
    </row>
    <row r="640" ht="15.75" customHeight="1">
      <c r="F640" s="6"/>
      <c r="G640" s="6"/>
      <c r="H640" s="6"/>
      <c r="I640" s="6"/>
      <c r="J640" s="6"/>
      <c r="K640" s="6"/>
    </row>
    <row r="641" ht="15.75" customHeight="1">
      <c r="F641" s="6"/>
      <c r="G641" s="6"/>
      <c r="H641" s="6"/>
      <c r="I641" s="6"/>
      <c r="J641" s="6"/>
      <c r="K641" s="6"/>
    </row>
    <row r="642" ht="15.75" customHeight="1">
      <c r="F642" s="6"/>
      <c r="G642" s="6"/>
      <c r="H642" s="6"/>
      <c r="I642" s="6"/>
      <c r="J642" s="6"/>
      <c r="K642" s="6"/>
    </row>
    <row r="643" ht="15.75" customHeight="1">
      <c r="F643" s="6"/>
      <c r="G643" s="6"/>
      <c r="H643" s="6"/>
      <c r="I643" s="6"/>
      <c r="J643" s="6"/>
      <c r="K643" s="6"/>
    </row>
    <row r="644" ht="15.75" customHeight="1">
      <c r="F644" s="6"/>
      <c r="G644" s="6"/>
      <c r="H644" s="6"/>
      <c r="I644" s="6"/>
      <c r="J644" s="6"/>
      <c r="K644" s="6"/>
    </row>
    <row r="645" ht="15.75" customHeight="1">
      <c r="F645" s="6"/>
      <c r="G645" s="6"/>
      <c r="H645" s="6"/>
      <c r="I645" s="6"/>
      <c r="J645" s="6"/>
      <c r="K645" s="6"/>
    </row>
    <row r="646" ht="15.75" customHeight="1">
      <c r="F646" s="6"/>
      <c r="G646" s="6"/>
      <c r="H646" s="6"/>
      <c r="I646" s="6"/>
      <c r="J646" s="6"/>
      <c r="K646" s="6"/>
    </row>
    <row r="647" ht="15.75" customHeight="1">
      <c r="F647" s="6"/>
      <c r="G647" s="6"/>
      <c r="H647" s="6"/>
      <c r="I647" s="6"/>
      <c r="J647" s="6"/>
      <c r="K647" s="6"/>
    </row>
    <row r="648" ht="15.75" customHeight="1">
      <c r="F648" s="6"/>
      <c r="G648" s="6"/>
      <c r="H648" s="6"/>
      <c r="I648" s="6"/>
      <c r="J648" s="6"/>
      <c r="K648" s="6"/>
    </row>
    <row r="649" ht="15.75" customHeight="1">
      <c r="F649" s="6"/>
      <c r="G649" s="6"/>
      <c r="H649" s="6"/>
      <c r="I649" s="6"/>
      <c r="J649" s="6"/>
      <c r="K649" s="6"/>
    </row>
    <row r="650" ht="15.75" customHeight="1">
      <c r="F650" s="6"/>
      <c r="G650" s="6"/>
      <c r="H650" s="6"/>
      <c r="I650" s="6"/>
      <c r="J650" s="6"/>
      <c r="K650" s="6"/>
    </row>
    <row r="651" ht="15.75" customHeight="1">
      <c r="F651" s="6"/>
      <c r="G651" s="6"/>
      <c r="H651" s="6"/>
      <c r="I651" s="6"/>
      <c r="J651" s="6"/>
      <c r="K651" s="6"/>
    </row>
    <row r="652" ht="15.75" customHeight="1">
      <c r="F652" s="6"/>
      <c r="G652" s="6"/>
      <c r="H652" s="6"/>
      <c r="I652" s="6"/>
      <c r="J652" s="6"/>
      <c r="K652" s="6"/>
    </row>
    <row r="653" ht="15.75" customHeight="1">
      <c r="F653" s="6"/>
      <c r="G653" s="6"/>
      <c r="H653" s="6"/>
      <c r="I653" s="6"/>
      <c r="J653" s="6"/>
      <c r="K653" s="6"/>
    </row>
    <row r="654" ht="15.75" customHeight="1">
      <c r="F654" s="6"/>
      <c r="G654" s="6"/>
      <c r="H654" s="6"/>
      <c r="I654" s="6"/>
      <c r="J654" s="6"/>
      <c r="K654" s="6"/>
    </row>
    <row r="655" ht="15.75" customHeight="1">
      <c r="F655" s="6"/>
      <c r="G655" s="6"/>
      <c r="H655" s="6"/>
      <c r="I655" s="6"/>
      <c r="J655" s="6"/>
      <c r="K655" s="6"/>
    </row>
    <row r="656" ht="15.75" customHeight="1">
      <c r="F656" s="6"/>
      <c r="G656" s="6"/>
      <c r="H656" s="6"/>
      <c r="I656" s="6"/>
      <c r="J656" s="6"/>
      <c r="K656" s="6"/>
    </row>
    <row r="657" ht="15.75" customHeight="1">
      <c r="F657" s="6"/>
      <c r="G657" s="6"/>
      <c r="H657" s="6"/>
      <c r="I657" s="6"/>
      <c r="J657" s="6"/>
      <c r="K657" s="6"/>
    </row>
    <row r="658" ht="15.75" customHeight="1">
      <c r="F658" s="6"/>
      <c r="G658" s="6"/>
      <c r="H658" s="6"/>
      <c r="I658" s="6"/>
      <c r="J658" s="6"/>
      <c r="K658" s="6"/>
    </row>
    <row r="659" ht="15.75" customHeight="1">
      <c r="F659" s="6"/>
      <c r="G659" s="6"/>
      <c r="H659" s="6"/>
      <c r="I659" s="6"/>
      <c r="J659" s="6"/>
      <c r="K659" s="6"/>
    </row>
    <row r="660" ht="15.75" customHeight="1">
      <c r="F660" s="6"/>
      <c r="G660" s="6"/>
      <c r="H660" s="6"/>
      <c r="I660" s="6"/>
      <c r="J660" s="6"/>
      <c r="K660" s="6"/>
    </row>
    <row r="661" ht="15.75" customHeight="1">
      <c r="F661" s="6"/>
      <c r="G661" s="6"/>
      <c r="H661" s="6"/>
      <c r="I661" s="6"/>
      <c r="J661" s="6"/>
      <c r="K661" s="6"/>
    </row>
    <row r="662" ht="15.75" customHeight="1">
      <c r="F662" s="6"/>
      <c r="G662" s="6"/>
      <c r="H662" s="6"/>
      <c r="I662" s="6"/>
      <c r="J662" s="6"/>
      <c r="K662" s="6"/>
    </row>
    <row r="663" ht="15.75" customHeight="1">
      <c r="F663" s="6"/>
      <c r="G663" s="6"/>
      <c r="H663" s="6"/>
      <c r="I663" s="6"/>
      <c r="J663" s="6"/>
      <c r="K663" s="6"/>
    </row>
    <row r="664" ht="15.75" customHeight="1">
      <c r="F664" s="6"/>
      <c r="G664" s="6"/>
      <c r="H664" s="6"/>
      <c r="I664" s="6"/>
      <c r="J664" s="6"/>
      <c r="K664" s="6"/>
    </row>
    <row r="665" ht="15.75" customHeight="1">
      <c r="F665" s="6"/>
      <c r="G665" s="6"/>
      <c r="H665" s="6"/>
      <c r="I665" s="6"/>
      <c r="J665" s="6"/>
      <c r="K665" s="6"/>
    </row>
    <row r="666" ht="15.75" customHeight="1">
      <c r="F666" s="6"/>
      <c r="G666" s="6"/>
      <c r="H666" s="6"/>
      <c r="I666" s="6"/>
      <c r="J666" s="6"/>
      <c r="K666" s="6"/>
    </row>
    <row r="667" ht="15.75" customHeight="1">
      <c r="F667" s="6"/>
      <c r="G667" s="6"/>
      <c r="H667" s="6"/>
      <c r="I667" s="6"/>
      <c r="J667" s="6"/>
      <c r="K667" s="6"/>
    </row>
    <row r="668" ht="15.75" customHeight="1">
      <c r="F668" s="6"/>
      <c r="G668" s="6"/>
      <c r="H668" s="6"/>
      <c r="I668" s="6"/>
      <c r="J668" s="6"/>
      <c r="K668" s="6"/>
    </row>
    <row r="669" ht="15.75" customHeight="1">
      <c r="F669" s="6"/>
      <c r="G669" s="6"/>
      <c r="H669" s="6"/>
      <c r="I669" s="6"/>
      <c r="J669" s="6"/>
      <c r="K669" s="6"/>
    </row>
    <row r="670" ht="15.75" customHeight="1">
      <c r="F670" s="6"/>
      <c r="G670" s="6"/>
      <c r="H670" s="6"/>
      <c r="I670" s="6"/>
      <c r="J670" s="6"/>
      <c r="K670" s="6"/>
    </row>
    <row r="671" ht="15.75" customHeight="1">
      <c r="F671" s="6"/>
      <c r="G671" s="6"/>
      <c r="H671" s="6"/>
      <c r="I671" s="6"/>
      <c r="J671" s="6"/>
      <c r="K671" s="6"/>
    </row>
    <row r="672" ht="15.75" customHeight="1">
      <c r="F672" s="6"/>
      <c r="G672" s="6"/>
      <c r="H672" s="6"/>
      <c r="I672" s="6"/>
      <c r="J672" s="6"/>
      <c r="K672" s="6"/>
    </row>
    <row r="673" ht="15.75" customHeight="1">
      <c r="F673" s="6"/>
      <c r="G673" s="6"/>
      <c r="H673" s="6"/>
      <c r="I673" s="6"/>
      <c r="J673" s="6"/>
      <c r="K673" s="6"/>
    </row>
    <row r="674" ht="15.75" customHeight="1">
      <c r="F674" s="6"/>
      <c r="G674" s="6"/>
      <c r="H674" s="6"/>
      <c r="I674" s="6"/>
      <c r="J674" s="6"/>
      <c r="K674" s="6"/>
    </row>
    <row r="675" ht="15.75" customHeight="1">
      <c r="F675" s="6"/>
      <c r="G675" s="6"/>
      <c r="H675" s="6"/>
      <c r="I675" s="6"/>
      <c r="J675" s="6"/>
      <c r="K675" s="6"/>
    </row>
    <row r="676" ht="15.75" customHeight="1">
      <c r="F676" s="6"/>
      <c r="G676" s="6"/>
      <c r="H676" s="6"/>
      <c r="I676" s="6"/>
      <c r="J676" s="6"/>
      <c r="K676" s="6"/>
    </row>
    <row r="677" ht="15.75" customHeight="1">
      <c r="F677" s="6"/>
      <c r="G677" s="6"/>
      <c r="H677" s="6"/>
      <c r="I677" s="6"/>
      <c r="J677" s="6"/>
      <c r="K677" s="6"/>
    </row>
    <row r="678" ht="15.75" customHeight="1">
      <c r="F678" s="6"/>
      <c r="G678" s="6"/>
      <c r="H678" s="6"/>
      <c r="I678" s="6"/>
      <c r="J678" s="6"/>
      <c r="K678" s="6"/>
    </row>
    <row r="679" ht="15.75" customHeight="1">
      <c r="F679" s="6"/>
      <c r="G679" s="6"/>
      <c r="H679" s="6"/>
      <c r="I679" s="6"/>
      <c r="J679" s="6"/>
      <c r="K679" s="6"/>
    </row>
    <row r="680" ht="15.75" customHeight="1">
      <c r="F680" s="6"/>
      <c r="G680" s="6"/>
      <c r="H680" s="6"/>
      <c r="I680" s="6"/>
      <c r="J680" s="6"/>
      <c r="K680" s="6"/>
    </row>
    <row r="681" ht="15.75" customHeight="1">
      <c r="F681" s="6"/>
      <c r="G681" s="6"/>
      <c r="H681" s="6"/>
      <c r="I681" s="6"/>
      <c r="J681" s="6"/>
      <c r="K681" s="6"/>
    </row>
    <row r="682" ht="15.75" customHeight="1">
      <c r="F682" s="6"/>
      <c r="G682" s="6"/>
      <c r="H682" s="6"/>
      <c r="I682" s="6"/>
      <c r="J682" s="6"/>
      <c r="K682" s="6"/>
    </row>
    <row r="683" ht="15.75" customHeight="1">
      <c r="F683" s="6"/>
      <c r="G683" s="6"/>
      <c r="H683" s="6"/>
      <c r="I683" s="6"/>
      <c r="J683" s="6"/>
      <c r="K683" s="6"/>
    </row>
    <row r="684" ht="15.75" customHeight="1">
      <c r="F684" s="6"/>
      <c r="G684" s="6"/>
      <c r="H684" s="6"/>
      <c r="I684" s="6"/>
      <c r="J684" s="6"/>
      <c r="K684" s="6"/>
    </row>
    <row r="685" ht="15.75" customHeight="1">
      <c r="F685" s="6"/>
      <c r="G685" s="6"/>
      <c r="H685" s="6"/>
      <c r="I685" s="6"/>
      <c r="J685" s="6"/>
      <c r="K685" s="6"/>
    </row>
    <row r="686" ht="15.75" customHeight="1">
      <c r="F686" s="6"/>
      <c r="G686" s="6"/>
      <c r="H686" s="6"/>
      <c r="I686" s="6"/>
      <c r="J686" s="6"/>
      <c r="K686" s="6"/>
    </row>
    <row r="687" ht="15.75" customHeight="1">
      <c r="F687" s="6"/>
      <c r="G687" s="6"/>
      <c r="H687" s="6"/>
      <c r="I687" s="6"/>
      <c r="J687" s="6"/>
      <c r="K687" s="6"/>
    </row>
    <row r="688" ht="15.75" customHeight="1">
      <c r="F688" s="6"/>
      <c r="G688" s="6"/>
      <c r="H688" s="6"/>
      <c r="I688" s="6"/>
      <c r="J688" s="6"/>
      <c r="K688" s="6"/>
    </row>
    <row r="689" ht="15.75" customHeight="1">
      <c r="F689" s="6"/>
      <c r="G689" s="6"/>
      <c r="H689" s="6"/>
      <c r="I689" s="6"/>
      <c r="J689" s="6"/>
      <c r="K689" s="6"/>
    </row>
    <row r="690" ht="15.75" customHeight="1">
      <c r="F690" s="6"/>
      <c r="G690" s="6"/>
      <c r="H690" s="6"/>
      <c r="I690" s="6"/>
      <c r="J690" s="6"/>
      <c r="K690" s="6"/>
    </row>
    <row r="691" ht="15.75" customHeight="1">
      <c r="F691" s="6"/>
      <c r="G691" s="6"/>
      <c r="H691" s="6"/>
      <c r="I691" s="6"/>
      <c r="J691" s="6"/>
      <c r="K691" s="6"/>
    </row>
    <row r="692" ht="15.75" customHeight="1">
      <c r="F692" s="6"/>
      <c r="G692" s="6"/>
      <c r="H692" s="6"/>
      <c r="I692" s="6"/>
      <c r="J692" s="6"/>
      <c r="K692" s="6"/>
    </row>
    <row r="693" ht="15.75" customHeight="1">
      <c r="F693" s="6"/>
      <c r="G693" s="6"/>
      <c r="H693" s="6"/>
      <c r="I693" s="6"/>
      <c r="J693" s="6"/>
      <c r="K693" s="6"/>
    </row>
    <row r="694" ht="15.75" customHeight="1">
      <c r="F694" s="6"/>
      <c r="G694" s="6"/>
      <c r="H694" s="6"/>
      <c r="I694" s="6"/>
      <c r="J694" s="6"/>
      <c r="K694" s="6"/>
    </row>
    <row r="695" ht="15.75" customHeight="1">
      <c r="F695" s="6"/>
      <c r="G695" s="6"/>
      <c r="H695" s="6"/>
      <c r="I695" s="6"/>
      <c r="J695" s="6"/>
      <c r="K695" s="6"/>
    </row>
    <row r="696" ht="15.75" customHeight="1">
      <c r="F696" s="6"/>
      <c r="G696" s="6"/>
      <c r="H696" s="6"/>
      <c r="I696" s="6"/>
      <c r="J696" s="6"/>
      <c r="K696" s="6"/>
    </row>
    <row r="697" ht="15.75" customHeight="1">
      <c r="F697" s="6"/>
      <c r="G697" s="6"/>
      <c r="H697" s="6"/>
      <c r="I697" s="6"/>
      <c r="J697" s="6"/>
      <c r="K697" s="6"/>
    </row>
    <row r="698" ht="15.75" customHeight="1">
      <c r="F698" s="6"/>
      <c r="G698" s="6"/>
      <c r="H698" s="6"/>
      <c r="I698" s="6"/>
      <c r="J698" s="6"/>
      <c r="K698" s="6"/>
    </row>
    <row r="699" ht="15.75" customHeight="1">
      <c r="F699" s="6"/>
      <c r="G699" s="6"/>
      <c r="H699" s="6"/>
      <c r="I699" s="6"/>
      <c r="J699" s="6"/>
      <c r="K699" s="6"/>
    </row>
    <row r="700" ht="15.75" customHeight="1">
      <c r="F700" s="6"/>
      <c r="G700" s="6"/>
      <c r="H700" s="6"/>
      <c r="I700" s="6"/>
      <c r="J700" s="6"/>
      <c r="K700" s="6"/>
    </row>
    <row r="701" ht="15.75" customHeight="1">
      <c r="F701" s="6"/>
      <c r="G701" s="6"/>
      <c r="H701" s="6"/>
      <c r="I701" s="6"/>
      <c r="J701" s="6"/>
      <c r="K701" s="6"/>
    </row>
    <row r="702" ht="15.75" customHeight="1">
      <c r="F702" s="6"/>
      <c r="G702" s="6"/>
      <c r="H702" s="6"/>
      <c r="I702" s="6"/>
      <c r="J702" s="6"/>
      <c r="K702" s="6"/>
    </row>
    <row r="703" ht="15.75" customHeight="1">
      <c r="F703" s="6"/>
      <c r="G703" s="6"/>
      <c r="H703" s="6"/>
      <c r="I703" s="6"/>
      <c r="J703" s="6"/>
      <c r="K703" s="6"/>
    </row>
    <row r="704" ht="15.75" customHeight="1">
      <c r="F704" s="6"/>
      <c r="G704" s="6"/>
      <c r="H704" s="6"/>
      <c r="I704" s="6"/>
      <c r="J704" s="6"/>
      <c r="K704" s="6"/>
    </row>
    <row r="705" ht="15.75" customHeight="1">
      <c r="F705" s="6"/>
      <c r="G705" s="6"/>
      <c r="H705" s="6"/>
      <c r="I705" s="6"/>
      <c r="J705" s="6"/>
      <c r="K705" s="6"/>
    </row>
    <row r="706" ht="15.75" customHeight="1">
      <c r="F706" s="6"/>
      <c r="G706" s="6"/>
      <c r="H706" s="6"/>
      <c r="I706" s="6"/>
      <c r="J706" s="6"/>
      <c r="K706" s="6"/>
    </row>
    <row r="707" ht="15.75" customHeight="1">
      <c r="F707" s="6"/>
      <c r="G707" s="6"/>
      <c r="H707" s="6"/>
      <c r="I707" s="6"/>
      <c r="J707" s="6"/>
      <c r="K707" s="6"/>
    </row>
    <row r="708" ht="15.75" customHeight="1">
      <c r="F708" s="6"/>
      <c r="G708" s="6"/>
      <c r="H708" s="6"/>
      <c r="I708" s="6"/>
      <c r="J708" s="6"/>
      <c r="K708" s="6"/>
    </row>
    <row r="709" ht="15.75" customHeight="1">
      <c r="F709" s="6"/>
      <c r="G709" s="6"/>
      <c r="H709" s="6"/>
      <c r="I709" s="6"/>
      <c r="J709" s="6"/>
      <c r="K709" s="6"/>
    </row>
    <row r="710" ht="15.75" customHeight="1">
      <c r="F710" s="6"/>
      <c r="G710" s="6"/>
      <c r="H710" s="6"/>
      <c r="I710" s="6"/>
      <c r="J710" s="6"/>
      <c r="K710" s="6"/>
    </row>
    <row r="711" ht="15.75" customHeight="1">
      <c r="F711" s="6"/>
      <c r="G711" s="6"/>
      <c r="H711" s="6"/>
      <c r="I711" s="6"/>
      <c r="J711" s="6"/>
      <c r="K711" s="6"/>
    </row>
    <row r="712" ht="15.75" customHeight="1">
      <c r="F712" s="6"/>
      <c r="G712" s="6"/>
      <c r="H712" s="6"/>
      <c r="I712" s="6"/>
      <c r="J712" s="6"/>
      <c r="K712" s="6"/>
    </row>
    <row r="713" ht="15.75" customHeight="1">
      <c r="F713" s="6"/>
      <c r="G713" s="6"/>
      <c r="H713" s="6"/>
      <c r="I713" s="6"/>
      <c r="J713" s="6"/>
      <c r="K713" s="6"/>
    </row>
    <row r="714" ht="15.75" customHeight="1">
      <c r="F714" s="6"/>
      <c r="G714" s="6"/>
      <c r="H714" s="6"/>
      <c r="I714" s="6"/>
      <c r="J714" s="6"/>
      <c r="K714" s="6"/>
    </row>
    <row r="715" ht="15.75" customHeight="1">
      <c r="F715" s="6"/>
      <c r="G715" s="6"/>
      <c r="H715" s="6"/>
      <c r="I715" s="6"/>
      <c r="J715" s="6"/>
      <c r="K715" s="6"/>
    </row>
    <row r="716" ht="15.75" customHeight="1">
      <c r="F716" s="6"/>
      <c r="G716" s="6"/>
      <c r="H716" s="6"/>
      <c r="I716" s="6"/>
      <c r="J716" s="6"/>
      <c r="K716" s="6"/>
    </row>
    <row r="717" ht="15.75" customHeight="1">
      <c r="F717" s="6"/>
      <c r="G717" s="6"/>
      <c r="H717" s="6"/>
      <c r="I717" s="6"/>
      <c r="J717" s="6"/>
      <c r="K717" s="6"/>
    </row>
    <row r="718" ht="15.75" customHeight="1">
      <c r="F718" s="6"/>
      <c r="G718" s="6"/>
      <c r="H718" s="6"/>
      <c r="I718" s="6"/>
      <c r="J718" s="6"/>
      <c r="K718" s="6"/>
    </row>
    <row r="719" ht="15.75" customHeight="1">
      <c r="F719" s="6"/>
      <c r="G719" s="6"/>
      <c r="H719" s="6"/>
      <c r="I719" s="6"/>
      <c r="J719" s="6"/>
      <c r="K719" s="6"/>
    </row>
    <row r="720" ht="15.75" customHeight="1">
      <c r="F720" s="6"/>
      <c r="G720" s="6"/>
      <c r="H720" s="6"/>
      <c r="I720" s="6"/>
      <c r="J720" s="6"/>
      <c r="K720" s="6"/>
    </row>
    <row r="721" ht="15.75" customHeight="1">
      <c r="F721" s="6"/>
      <c r="G721" s="6"/>
      <c r="H721" s="6"/>
      <c r="I721" s="6"/>
      <c r="J721" s="6"/>
      <c r="K721" s="6"/>
    </row>
    <row r="722" ht="15.75" customHeight="1">
      <c r="F722" s="6"/>
      <c r="G722" s="6"/>
      <c r="H722" s="6"/>
      <c r="I722" s="6"/>
      <c r="J722" s="6"/>
      <c r="K722" s="6"/>
    </row>
    <row r="723" ht="15.75" customHeight="1">
      <c r="F723" s="6"/>
      <c r="G723" s="6"/>
      <c r="H723" s="6"/>
      <c r="I723" s="6"/>
      <c r="J723" s="6"/>
      <c r="K723" s="6"/>
    </row>
    <row r="724" ht="15.75" customHeight="1">
      <c r="F724" s="6"/>
      <c r="G724" s="6"/>
      <c r="H724" s="6"/>
      <c r="I724" s="6"/>
      <c r="J724" s="6"/>
      <c r="K724" s="6"/>
    </row>
    <row r="725" ht="15.75" customHeight="1">
      <c r="F725" s="6"/>
      <c r="G725" s="6"/>
      <c r="H725" s="6"/>
      <c r="I725" s="6"/>
      <c r="J725" s="6"/>
      <c r="K725" s="6"/>
    </row>
    <row r="726" ht="15.75" customHeight="1">
      <c r="F726" s="6"/>
      <c r="G726" s="6"/>
      <c r="H726" s="6"/>
      <c r="I726" s="6"/>
      <c r="J726" s="6"/>
      <c r="K726" s="6"/>
    </row>
    <row r="727" ht="15.75" customHeight="1">
      <c r="F727" s="6"/>
      <c r="G727" s="6"/>
      <c r="H727" s="6"/>
      <c r="I727" s="6"/>
      <c r="J727" s="6"/>
      <c r="K727" s="6"/>
    </row>
    <row r="728" ht="15.75" customHeight="1">
      <c r="F728" s="6"/>
      <c r="G728" s="6"/>
      <c r="H728" s="6"/>
      <c r="I728" s="6"/>
      <c r="J728" s="6"/>
      <c r="K728" s="6"/>
    </row>
    <row r="729" ht="15.75" customHeight="1">
      <c r="F729" s="6"/>
      <c r="G729" s="6"/>
      <c r="H729" s="6"/>
      <c r="I729" s="6"/>
      <c r="J729" s="6"/>
      <c r="K729" s="6"/>
    </row>
    <row r="730" ht="15.75" customHeight="1">
      <c r="F730" s="6"/>
      <c r="G730" s="6"/>
      <c r="H730" s="6"/>
      <c r="I730" s="6"/>
      <c r="J730" s="6"/>
      <c r="K730" s="6"/>
    </row>
    <row r="731" ht="15.75" customHeight="1">
      <c r="F731" s="6"/>
      <c r="G731" s="6"/>
      <c r="H731" s="6"/>
      <c r="I731" s="6"/>
      <c r="J731" s="6"/>
      <c r="K731" s="6"/>
    </row>
    <row r="732" ht="15.75" customHeight="1">
      <c r="F732" s="6"/>
      <c r="G732" s="6"/>
      <c r="H732" s="6"/>
      <c r="I732" s="6"/>
      <c r="J732" s="6"/>
      <c r="K732" s="6"/>
    </row>
    <row r="733" ht="15.75" customHeight="1">
      <c r="F733" s="6"/>
      <c r="G733" s="6"/>
      <c r="H733" s="6"/>
      <c r="I733" s="6"/>
      <c r="J733" s="6"/>
      <c r="K733" s="6"/>
    </row>
    <row r="734" ht="15.75" customHeight="1">
      <c r="F734" s="6"/>
      <c r="G734" s="6"/>
      <c r="H734" s="6"/>
      <c r="I734" s="6"/>
      <c r="J734" s="6"/>
      <c r="K734" s="6"/>
    </row>
    <row r="735" ht="15.75" customHeight="1">
      <c r="F735" s="6"/>
      <c r="G735" s="6"/>
      <c r="H735" s="6"/>
      <c r="I735" s="6"/>
      <c r="J735" s="6"/>
      <c r="K735" s="6"/>
    </row>
    <row r="736" ht="15.75" customHeight="1">
      <c r="F736" s="6"/>
      <c r="G736" s="6"/>
      <c r="H736" s="6"/>
      <c r="I736" s="6"/>
      <c r="J736" s="6"/>
      <c r="K736" s="6"/>
    </row>
    <row r="737" ht="15.75" customHeight="1">
      <c r="F737" s="6"/>
      <c r="G737" s="6"/>
      <c r="H737" s="6"/>
      <c r="I737" s="6"/>
      <c r="J737" s="6"/>
      <c r="K737" s="6"/>
    </row>
    <row r="738" ht="15.75" customHeight="1">
      <c r="F738" s="6"/>
      <c r="G738" s="6"/>
      <c r="H738" s="6"/>
      <c r="I738" s="6"/>
      <c r="J738" s="6"/>
      <c r="K738" s="6"/>
    </row>
    <row r="739" ht="15.75" customHeight="1">
      <c r="F739" s="6"/>
      <c r="G739" s="6"/>
      <c r="H739" s="6"/>
      <c r="I739" s="6"/>
      <c r="J739" s="6"/>
      <c r="K739" s="6"/>
    </row>
    <row r="740" ht="15.75" customHeight="1">
      <c r="F740" s="6"/>
      <c r="G740" s="6"/>
      <c r="H740" s="6"/>
      <c r="I740" s="6"/>
      <c r="J740" s="6"/>
      <c r="K740" s="6"/>
    </row>
    <row r="741" ht="15.75" customHeight="1">
      <c r="F741" s="6"/>
      <c r="G741" s="6"/>
      <c r="H741" s="6"/>
      <c r="I741" s="6"/>
      <c r="J741" s="6"/>
      <c r="K741" s="6"/>
    </row>
    <row r="742" ht="15.75" customHeight="1">
      <c r="F742" s="6"/>
      <c r="G742" s="6"/>
      <c r="H742" s="6"/>
      <c r="I742" s="6"/>
      <c r="J742" s="6"/>
      <c r="K742" s="6"/>
    </row>
    <row r="743" ht="15.75" customHeight="1">
      <c r="F743" s="6"/>
      <c r="G743" s="6"/>
      <c r="H743" s="6"/>
      <c r="I743" s="6"/>
      <c r="J743" s="6"/>
      <c r="K743" s="6"/>
    </row>
    <row r="744" ht="15.75" customHeight="1">
      <c r="F744" s="6"/>
      <c r="G744" s="6"/>
      <c r="H744" s="6"/>
      <c r="I744" s="6"/>
      <c r="J744" s="6"/>
      <c r="K744" s="6"/>
    </row>
    <row r="745" ht="15.75" customHeight="1">
      <c r="F745" s="6"/>
      <c r="G745" s="6"/>
      <c r="H745" s="6"/>
      <c r="I745" s="6"/>
      <c r="J745" s="6"/>
      <c r="K745" s="6"/>
    </row>
    <row r="746" ht="15.75" customHeight="1">
      <c r="F746" s="6"/>
      <c r="G746" s="6"/>
      <c r="H746" s="6"/>
      <c r="I746" s="6"/>
      <c r="J746" s="6"/>
      <c r="K746" s="6"/>
    </row>
    <row r="747" ht="15.75" customHeight="1">
      <c r="F747" s="6"/>
      <c r="G747" s="6"/>
      <c r="H747" s="6"/>
      <c r="I747" s="6"/>
      <c r="J747" s="6"/>
      <c r="K747" s="6"/>
    </row>
    <row r="748" ht="15.75" customHeight="1">
      <c r="F748" s="6"/>
      <c r="G748" s="6"/>
      <c r="H748" s="6"/>
      <c r="I748" s="6"/>
      <c r="J748" s="6"/>
      <c r="K748" s="6"/>
    </row>
    <row r="749" ht="15.75" customHeight="1">
      <c r="F749" s="6"/>
      <c r="G749" s="6"/>
      <c r="H749" s="6"/>
      <c r="I749" s="6"/>
      <c r="J749" s="6"/>
      <c r="K749" s="6"/>
    </row>
    <row r="750" ht="15.75" customHeight="1">
      <c r="F750" s="6"/>
      <c r="G750" s="6"/>
      <c r="H750" s="6"/>
      <c r="I750" s="6"/>
      <c r="J750" s="6"/>
      <c r="K750" s="6"/>
    </row>
    <row r="751" ht="15.75" customHeight="1">
      <c r="F751" s="6"/>
      <c r="G751" s="6"/>
      <c r="H751" s="6"/>
      <c r="I751" s="6"/>
      <c r="J751" s="6"/>
      <c r="K751" s="6"/>
    </row>
    <row r="752" ht="15.75" customHeight="1">
      <c r="F752" s="6"/>
      <c r="G752" s="6"/>
      <c r="H752" s="6"/>
      <c r="I752" s="6"/>
      <c r="J752" s="6"/>
      <c r="K752" s="6"/>
    </row>
    <row r="753" ht="15.75" customHeight="1">
      <c r="F753" s="6"/>
      <c r="G753" s="6"/>
      <c r="H753" s="6"/>
      <c r="I753" s="6"/>
      <c r="J753" s="6"/>
      <c r="K753" s="6"/>
    </row>
    <row r="754" ht="15.75" customHeight="1">
      <c r="F754" s="6"/>
      <c r="G754" s="6"/>
      <c r="H754" s="6"/>
      <c r="I754" s="6"/>
      <c r="J754" s="6"/>
      <c r="K754" s="6"/>
    </row>
    <row r="755" ht="15.75" customHeight="1">
      <c r="F755" s="6"/>
      <c r="G755" s="6"/>
      <c r="H755" s="6"/>
      <c r="I755" s="6"/>
      <c r="J755" s="6"/>
      <c r="K755" s="6"/>
    </row>
    <row r="756" ht="15.75" customHeight="1">
      <c r="F756" s="6"/>
      <c r="G756" s="6"/>
      <c r="H756" s="6"/>
      <c r="I756" s="6"/>
      <c r="J756" s="6"/>
      <c r="K756" s="6"/>
    </row>
    <row r="757" ht="15.75" customHeight="1">
      <c r="F757" s="6"/>
      <c r="G757" s="6"/>
      <c r="H757" s="6"/>
      <c r="I757" s="6"/>
      <c r="J757" s="6"/>
      <c r="K757" s="6"/>
    </row>
    <row r="758" ht="15.75" customHeight="1">
      <c r="F758" s="6"/>
      <c r="G758" s="6"/>
      <c r="H758" s="6"/>
      <c r="I758" s="6"/>
      <c r="J758" s="6"/>
      <c r="K758" s="6"/>
    </row>
    <row r="759" ht="15.75" customHeight="1">
      <c r="F759" s="6"/>
      <c r="G759" s="6"/>
      <c r="H759" s="6"/>
      <c r="I759" s="6"/>
      <c r="J759" s="6"/>
      <c r="K759" s="6"/>
    </row>
    <row r="760" ht="15.75" customHeight="1">
      <c r="F760" s="6"/>
      <c r="G760" s="6"/>
      <c r="H760" s="6"/>
      <c r="I760" s="6"/>
      <c r="J760" s="6"/>
      <c r="K760" s="6"/>
    </row>
    <row r="761" ht="15.75" customHeight="1">
      <c r="F761" s="6"/>
      <c r="G761" s="6"/>
      <c r="H761" s="6"/>
      <c r="I761" s="6"/>
      <c r="J761" s="6"/>
      <c r="K761" s="6"/>
    </row>
    <row r="762" ht="15.75" customHeight="1">
      <c r="F762" s="6"/>
      <c r="G762" s="6"/>
      <c r="H762" s="6"/>
      <c r="I762" s="6"/>
      <c r="J762" s="6"/>
      <c r="K762" s="6"/>
    </row>
    <row r="763" ht="15.75" customHeight="1">
      <c r="F763" s="6"/>
      <c r="G763" s="6"/>
      <c r="H763" s="6"/>
      <c r="I763" s="6"/>
      <c r="J763" s="6"/>
      <c r="K763" s="6"/>
    </row>
    <row r="764" ht="15.75" customHeight="1">
      <c r="F764" s="6"/>
      <c r="G764" s="6"/>
      <c r="H764" s="6"/>
      <c r="I764" s="6"/>
      <c r="J764" s="6"/>
      <c r="K764" s="6"/>
    </row>
    <row r="765" ht="15.75" customHeight="1">
      <c r="F765" s="6"/>
      <c r="G765" s="6"/>
      <c r="H765" s="6"/>
      <c r="I765" s="6"/>
      <c r="J765" s="6"/>
      <c r="K765" s="6"/>
    </row>
    <row r="766" ht="15.75" customHeight="1">
      <c r="F766" s="6"/>
      <c r="G766" s="6"/>
      <c r="H766" s="6"/>
      <c r="I766" s="6"/>
      <c r="J766" s="6"/>
      <c r="K766" s="6"/>
    </row>
    <row r="767" ht="15.75" customHeight="1">
      <c r="F767" s="6"/>
      <c r="G767" s="6"/>
      <c r="H767" s="6"/>
      <c r="I767" s="6"/>
      <c r="J767" s="6"/>
      <c r="K767" s="6"/>
    </row>
    <row r="768" ht="15.75" customHeight="1">
      <c r="F768" s="6"/>
      <c r="G768" s="6"/>
      <c r="H768" s="6"/>
      <c r="I768" s="6"/>
      <c r="J768" s="6"/>
      <c r="K768" s="6"/>
    </row>
    <row r="769" ht="15.75" customHeight="1">
      <c r="F769" s="6"/>
      <c r="G769" s="6"/>
      <c r="H769" s="6"/>
      <c r="I769" s="6"/>
      <c r="J769" s="6"/>
      <c r="K769" s="6"/>
    </row>
    <row r="770" ht="15.75" customHeight="1">
      <c r="F770" s="6"/>
      <c r="G770" s="6"/>
      <c r="H770" s="6"/>
      <c r="I770" s="6"/>
      <c r="J770" s="6"/>
      <c r="K770" s="6"/>
    </row>
    <row r="771" ht="15.75" customHeight="1">
      <c r="F771" s="6"/>
      <c r="G771" s="6"/>
      <c r="H771" s="6"/>
      <c r="I771" s="6"/>
      <c r="J771" s="6"/>
      <c r="K771" s="6"/>
    </row>
    <row r="772" ht="15.75" customHeight="1">
      <c r="F772" s="6"/>
      <c r="G772" s="6"/>
      <c r="H772" s="6"/>
      <c r="I772" s="6"/>
      <c r="J772" s="6"/>
      <c r="K772" s="6"/>
    </row>
    <row r="773" ht="15.75" customHeight="1">
      <c r="F773" s="6"/>
      <c r="G773" s="6"/>
      <c r="H773" s="6"/>
      <c r="I773" s="6"/>
      <c r="J773" s="6"/>
      <c r="K773" s="6"/>
    </row>
    <row r="774" ht="15.75" customHeight="1">
      <c r="F774" s="6"/>
      <c r="G774" s="6"/>
      <c r="H774" s="6"/>
      <c r="I774" s="6"/>
      <c r="J774" s="6"/>
      <c r="K774" s="6"/>
    </row>
    <row r="775" ht="15.75" customHeight="1">
      <c r="F775" s="6"/>
      <c r="G775" s="6"/>
      <c r="H775" s="6"/>
      <c r="I775" s="6"/>
      <c r="J775" s="6"/>
      <c r="K775" s="6"/>
    </row>
    <row r="776" ht="15.75" customHeight="1">
      <c r="F776" s="6"/>
      <c r="G776" s="6"/>
      <c r="H776" s="6"/>
      <c r="I776" s="6"/>
      <c r="J776" s="6"/>
      <c r="K776" s="6"/>
    </row>
    <row r="777" ht="15.75" customHeight="1">
      <c r="F777" s="6"/>
      <c r="G777" s="6"/>
      <c r="H777" s="6"/>
      <c r="I777" s="6"/>
      <c r="J777" s="6"/>
      <c r="K777" s="6"/>
    </row>
    <row r="778" ht="15.75" customHeight="1">
      <c r="F778" s="6"/>
      <c r="G778" s="6"/>
      <c r="H778" s="6"/>
      <c r="I778" s="6"/>
      <c r="J778" s="6"/>
      <c r="K778" s="6"/>
    </row>
    <row r="779" ht="15.75" customHeight="1">
      <c r="F779" s="6"/>
      <c r="G779" s="6"/>
      <c r="H779" s="6"/>
      <c r="I779" s="6"/>
      <c r="J779" s="6"/>
      <c r="K779" s="6"/>
    </row>
    <row r="780" ht="15.75" customHeight="1">
      <c r="F780" s="6"/>
      <c r="G780" s="6"/>
      <c r="H780" s="6"/>
      <c r="I780" s="6"/>
      <c r="J780" s="6"/>
      <c r="K780" s="6"/>
    </row>
    <row r="781" ht="15.75" customHeight="1">
      <c r="F781" s="6"/>
      <c r="G781" s="6"/>
      <c r="H781" s="6"/>
      <c r="I781" s="6"/>
      <c r="J781" s="6"/>
      <c r="K781" s="6"/>
    </row>
    <row r="782" ht="15.75" customHeight="1">
      <c r="F782" s="6"/>
      <c r="G782" s="6"/>
      <c r="H782" s="6"/>
      <c r="I782" s="6"/>
      <c r="J782" s="6"/>
      <c r="K782" s="6"/>
    </row>
    <row r="783" ht="15.75" customHeight="1">
      <c r="F783" s="6"/>
      <c r="G783" s="6"/>
      <c r="H783" s="6"/>
      <c r="I783" s="6"/>
      <c r="J783" s="6"/>
      <c r="K783" s="6"/>
    </row>
    <row r="784" ht="15.75" customHeight="1">
      <c r="F784" s="6"/>
      <c r="G784" s="6"/>
      <c r="H784" s="6"/>
      <c r="I784" s="6"/>
      <c r="J784" s="6"/>
      <c r="K784" s="6"/>
    </row>
    <row r="785" ht="15.75" customHeight="1">
      <c r="F785" s="6"/>
      <c r="G785" s="6"/>
      <c r="H785" s="6"/>
      <c r="I785" s="6"/>
      <c r="J785" s="6"/>
      <c r="K785" s="6"/>
    </row>
    <row r="786" ht="15.75" customHeight="1">
      <c r="F786" s="6"/>
      <c r="G786" s="6"/>
      <c r="H786" s="6"/>
      <c r="I786" s="6"/>
      <c r="J786" s="6"/>
      <c r="K786" s="6"/>
    </row>
    <row r="787" ht="15.75" customHeight="1">
      <c r="F787" s="6"/>
      <c r="G787" s="6"/>
      <c r="H787" s="6"/>
      <c r="I787" s="6"/>
      <c r="J787" s="6"/>
      <c r="K787" s="6"/>
    </row>
    <row r="788" ht="15.75" customHeight="1">
      <c r="F788" s="6"/>
      <c r="G788" s="6"/>
      <c r="H788" s="6"/>
      <c r="I788" s="6"/>
      <c r="J788" s="6"/>
      <c r="K788" s="6"/>
    </row>
    <row r="789" ht="15.75" customHeight="1">
      <c r="F789" s="6"/>
      <c r="G789" s="6"/>
      <c r="H789" s="6"/>
      <c r="I789" s="6"/>
      <c r="J789" s="6"/>
      <c r="K789" s="6"/>
    </row>
    <row r="790" ht="15.75" customHeight="1">
      <c r="F790" s="6"/>
      <c r="G790" s="6"/>
      <c r="H790" s="6"/>
      <c r="I790" s="6"/>
      <c r="J790" s="6"/>
      <c r="K790" s="6"/>
    </row>
    <row r="791" ht="15.75" customHeight="1">
      <c r="F791" s="6"/>
      <c r="G791" s="6"/>
      <c r="H791" s="6"/>
      <c r="I791" s="6"/>
      <c r="J791" s="6"/>
      <c r="K791" s="6"/>
    </row>
    <row r="792" ht="15.75" customHeight="1">
      <c r="F792" s="6"/>
      <c r="G792" s="6"/>
      <c r="H792" s="6"/>
      <c r="I792" s="6"/>
      <c r="J792" s="6"/>
      <c r="K792" s="6"/>
    </row>
    <row r="793" ht="15.75" customHeight="1">
      <c r="F793" s="6"/>
      <c r="G793" s="6"/>
      <c r="H793" s="6"/>
      <c r="I793" s="6"/>
      <c r="J793" s="6"/>
      <c r="K793" s="6"/>
    </row>
    <row r="794" ht="15.75" customHeight="1">
      <c r="F794" s="6"/>
      <c r="G794" s="6"/>
      <c r="H794" s="6"/>
      <c r="I794" s="6"/>
      <c r="J794" s="6"/>
      <c r="K794" s="6"/>
    </row>
    <row r="795" ht="15.75" customHeight="1">
      <c r="F795" s="6"/>
      <c r="G795" s="6"/>
      <c r="H795" s="6"/>
      <c r="I795" s="6"/>
      <c r="J795" s="6"/>
      <c r="K795" s="6"/>
    </row>
    <row r="796" ht="15.75" customHeight="1">
      <c r="F796" s="6"/>
      <c r="G796" s="6"/>
      <c r="H796" s="6"/>
      <c r="I796" s="6"/>
      <c r="J796" s="6"/>
      <c r="K796" s="6"/>
    </row>
    <row r="797" ht="15.75" customHeight="1">
      <c r="F797" s="6"/>
      <c r="G797" s="6"/>
      <c r="H797" s="6"/>
      <c r="I797" s="6"/>
      <c r="J797" s="6"/>
      <c r="K797" s="6"/>
    </row>
    <row r="798" ht="15.75" customHeight="1">
      <c r="F798" s="6"/>
      <c r="G798" s="6"/>
      <c r="H798" s="6"/>
      <c r="I798" s="6"/>
      <c r="J798" s="6"/>
      <c r="K798" s="6"/>
    </row>
    <row r="799" ht="15.75" customHeight="1">
      <c r="F799" s="6"/>
      <c r="G799" s="6"/>
      <c r="H799" s="6"/>
      <c r="I799" s="6"/>
      <c r="J799" s="6"/>
      <c r="K799" s="6"/>
    </row>
    <row r="800" ht="15.75" customHeight="1">
      <c r="F800" s="6"/>
      <c r="G800" s="6"/>
      <c r="H800" s="6"/>
      <c r="I800" s="6"/>
      <c r="J800" s="6"/>
      <c r="K800" s="6"/>
    </row>
    <row r="801" ht="15.75" customHeight="1">
      <c r="F801" s="6"/>
      <c r="G801" s="6"/>
      <c r="H801" s="6"/>
      <c r="I801" s="6"/>
      <c r="J801" s="6"/>
      <c r="K801" s="6"/>
    </row>
    <row r="802" ht="15.75" customHeight="1">
      <c r="F802" s="6"/>
      <c r="G802" s="6"/>
      <c r="H802" s="6"/>
      <c r="I802" s="6"/>
      <c r="J802" s="6"/>
      <c r="K802" s="6"/>
    </row>
    <row r="803" ht="15.75" customHeight="1">
      <c r="F803" s="6"/>
      <c r="G803" s="6"/>
      <c r="H803" s="6"/>
      <c r="I803" s="6"/>
      <c r="J803" s="6"/>
      <c r="K803" s="6"/>
    </row>
    <row r="804" ht="15.75" customHeight="1">
      <c r="F804" s="6"/>
      <c r="G804" s="6"/>
      <c r="H804" s="6"/>
      <c r="I804" s="6"/>
      <c r="J804" s="6"/>
      <c r="K804" s="6"/>
    </row>
    <row r="805" ht="15.75" customHeight="1">
      <c r="F805" s="6"/>
      <c r="G805" s="6"/>
      <c r="H805" s="6"/>
      <c r="I805" s="6"/>
      <c r="J805" s="6"/>
      <c r="K805" s="6"/>
    </row>
    <row r="806" ht="15.75" customHeight="1">
      <c r="F806" s="6"/>
      <c r="G806" s="6"/>
      <c r="H806" s="6"/>
      <c r="I806" s="6"/>
      <c r="J806" s="6"/>
      <c r="K806" s="6"/>
    </row>
    <row r="807" ht="15.75" customHeight="1">
      <c r="F807" s="6"/>
      <c r="G807" s="6"/>
      <c r="H807" s="6"/>
      <c r="I807" s="6"/>
      <c r="J807" s="6"/>
      <c r="K807" s="6"/>
    </row>
    <row r="808" ht="15.75" customHeight="1">
      <c r="F808" s="6"/>
      <c r="G808" s="6"/>
      <c r="H808" s="6"/>
      <c r="I808" s="6"/>
      <c r="J808" s="6"/>
      <c r="K808" s="6"/>
    </row>
    <row r="809" ht="15.75" customHeight="1">
      <c r="F809" s="6"/>
      <c r="G809" s="6"/>
      <c r="H809" s="6"/>
      <c r="I809" s="6"/>
      <c r="J809" s="6"/>
      <c r="K809" s="6"/>
    </row>
    <row r="810" ht="15.75" customHeight="1">
      <c r="F810" s="6"/>
      <c r="G810" s="6"/>
      <c r="H810" s="6"/>
      <c r="I810" s="6"/>
      <c r="J810" s="6"/>
      <c r="K810" s="6"/>
    </row>
    <row r="811" ht="15.75" customHeight="1">
      <c r="F811" s="6"/>
      <c r="G811" s="6"/>
      <c r="H811" s="6"/>
      <c r="I811" s="6"/>
      <c r="J811" s="6"/>
      <c r="K811" s="6"/>
    </row>
    <row r="812" ht="15.75" customHeight="1">
      <c r="F812" s="6"/>
      <c r="G812" s="6"/>
      <c r="H812" s="6"/>
      <c r="I812" s="6"/>
      <c r="J812" s="6"/>
      <c r="K812" s="6"/>
    </row>
    <row r="813" ht="15.75" customHeight="1">
      <c r="F813" s="6"/>
      <c r="G813" s="6"/>
      <c r="H813" s="6"/>
      <c r="I813" s="6"/>
      <c r="J813" s="6"/>
      <c r="K813" s="6"/>
    </row>
    <row r="814" ht="15.75" customHeight="1">
      <c r="F814" s="6"/>
      <c r="G814" s="6"/>
      <c r="H814" s="6"/>
      <c r="I814" s="6"/>
      <c r="J814" s="6"/>
      <c r="K814" s="6"/>
    </row>
    <row r="815" ht="15.75" customHeight="1">
      <c r="F815" s="6"/>
      <c r="G815" s="6"/>
      <c r="H815" s="6"/>
      <c r="I815" s="6"/>
      <c r="J815" s="6"/>
      <c r="K815" s="6"/>
    </row>
    <row r="816" ht="15.75" customHeight="1">
      <c r="F816" s="6"/>
      <c r="G816" s="6"/>
      <c r="H816" s="6"/>
      <c r="I816" s="6"/>
      <c r="J816" s="6"/>
      <c r="K816" s="6"/>
    </row>
    <row r="817" ht="15.75" customHeight="1">
      <c r="F817" s="6"/>
      <c r="G817" s="6"/>
      <c r="H817" s="6"/>
      <c r="I817" s="6"/>
      <c r="J817" s="6"/>
      <c r="K817" s="6"/>
    </row>
    <row r="818" ht="15.75" customHeight="1">
      <c r="F818" s="6"/>
      <c r="G818" s="6"/>
      <c r="H818" s="6"/>
      <c r="I818" s="6"/>
      <c r="J818" s="6"/>
      <c r="K818" s="6"/>
    </row>
    <row r="819" ht="15.75" customHeight="1">
      <c r="F819" s="6"/>
      <c r="G819" s="6"/>
      <c r="H819" s="6"/>
      <c r="I819" s="6"/>
      <c r="J819" s="6"/>
      <c r="K819" s="6"/>
    </row>
    <row r="820" ht="15.75" customHeight="1">
      <c r="F820" s="6"/>
      <c r="G820" s="6"/>
      <c r="H820" s="6"/>
      <c r="I820" s="6"/>
      <c r="J820" s="6"/>
      <c r="K820" s="6"/>
    </row>
    <row r="821" ht="15.75" customHeight="1">
      <c r="F821" s="6"/>
      <c r="G821" s="6"/>
      <c r="H821" s="6"/>
      <c r="I821" s="6"/>
      <c r="J821" s="6"/>
      <c r="K821" s="6"/>
    </row>
    <row r="822" ht="15.75" customHeight="1">
      <c r="F822" s="6"/>
      <c r="G822" s="6"/>
      <c r="H822" s="6"/>
      <c r="I822" s="6"/>
      <c r="J822" s="6"/>
      <c r="K822" s="6"/>
    </row>
    <row r="823" ht="15.75" customHeight="1">
      <c r="F823" s="6"/>
      <c r="G823" s="6"/>
      <c r="H823" s="6"/>
      <c r="I823" s="6"/>
      <c r="J823" s="6"/>
      <c r="K823" s="6"/>
    </row>
    <row r="824" ht="15.75" customHeight="1">
      <c r="F824" s="6"/>
      <c r="G824" s="6"/>
      <c r="H824" s="6"/>
      <c r="I824" s="6"/>
      <c r="J824" s="6"/>
      <c r="K824" s="6"/>
    </row>
    <row r="825" ht="15.75" customHeight="1">
      <c r="F825" s="6"/>
      <c r="G825" s="6"/>
      <c r="H825" s="6"/>
      <c r="I825" s="6"/>
      <c r="J825" s="6"/>
      <c r="K825" s="6"/>
    </row>
    <row r="826" ht="15.75" customHeight="1">
      <c r="F826" s="6"/>
      <c r="G826" s="6"/>
      <c r="H826" s="6"/>
      <c r="I826" s="6"/>
      <c r="J826" s="6"/>
      <c r="K826" s="6"/>
    </row>
    <row r="827" ht="15.75" customHeight="1">
      <c r="F827" s="6"/>
      <c r="G827" s="6"/>
      <c r="H827" s="6"/>
      <c r="I827" s="6"/>
      <c r="J827" s="6"/>
      <c r="K827" s="6"/>
    </row>
    <row r="828" ht="15.75" customHeight="1">
      <c r="F828" s="6"/>
      <c r="G828" s="6"/>
      <c r="H828" s="6"/>
      <c r="I828" s="6"/>
      <c r="J828" s="6"/>
      <c r="K828" s="6"/>
    </row>
    <row r="829" ht="15.75" customHeight="1">
      <c r="F829" s="6"/>
      <c r="G829" s="6"/>
      <c r="H829" s="6"/>
      <c r="I829" s="6"/>
      <c r="J829" s="6"/>
      <c r="K829" s="6"/>
    </row>
    <row r="830" ht="15.75" customHeight="1">
      <c r="F830" s="6"/>
      <c r="G830" s="6"/>
      <c r="H830" s="6"/>
      <c r="I830" s="6"/>
      <c r="J830" s="6"/>
      <c r="K830" s="6"/>
    </row>
    <row r="831" ht="15.75" customHeight="1">
      <c r="F831" s="6"/>
      <c r="G831" s="6"/>
      <c r="H831" s="6"/>
      <c r="I831" s="6"/>
      <c r="J831" s="6"/>
      <c r="K831" s="6"/>
    </row>
    <row r="832" ht="15.75" customHeight="1">
      <c r="F832" s="6"/>
      <c r="G832" s="6"/>
      <c r="H832" s="6"/>
      <c r="I832" s="6"/>
      <c r="J832" s="6"/>
      <c r="K832" s="6"/>
    </row>
    <row r="833" ht="15.75" customHeight="1">
      <c r="F833" s="6"/>
      <c r="G833" s="6"/>
      <c r="H833" s="6"/>
      <c r="I833" s="6"/>
      <c r="J833" s="6"/>
      <c r="K833" s="6"/>
    </row>
    <row r="834" ht="15.75" customHeight="1">
      <c r="F834" s="6"/>
      <c r="G834" s="6"/>
      <c r="H834" s="6"/>
      <c r="I834" s="6"/>
      <c r="J834" s="6"/>
      <c r="K834" s="6"/>
    </row>
    <row r="835" ht="15.75" customHeight="1">
      <c r="F835" s="6"/>
      <c r="G835" s="6"/>
      <c r="H835" s="6"/>
      <c r="I835" s="6"/>
      <c r="J835" s="6"/>
      <c r="K835" s="6"/>
    </row>
    <row r="836" ht="15.75" customHeight="1">
      <c r="F836" s="6"/>
      <c r="G836" s="6"/>
      <c r="H836" s="6"/>
      <c r="I836" s="6"/>
      <c r="J836" s="6"/>
      <c r="K836" s="6"/>
    </row>
    <row r="837" ht="15.75" customHeight="1">
      <c r="F837" s="6"/>
      <c r="G837" s="6"/>
      <c r="H837" s="6"/>
      <c r="I837" s="6"/>
      <c r="J837" s="6"/>
      <c r="K837" s="6"/>
    </row>
    <row r="838" ht="15.75" customHeight="1">
      <c r="F838" s="6"/>
      <c r="G838" s="6"/>
      <c r="H838" s="6"/>
      <c r="I838" s="6"/>
      <c r="J838" s="6"/>
      <c r="K838" s="6"/>
    </row>
    <row r="839" ht="15.75" customHeight="1">
      <c r="F839" s="6"/>
      <c r="G839" s="6"/>
      <c r="H839" s="6"/>
      <c r="I839" s="6"/>
      <c r="J839" s="6"/>
      <c r="K839" s="6"/>
    </row>
    <row r="840" ht="15.75" customHeight="1">
      <c r="F840" s="6"/>
      <c r="G840" s="6"/>
      <c r="H840" s="6"/>
      <c r="I840" s="6"/>
      <c r="J840" s="6"/>
      <c r="K840" s="6"/>
    </row>
    <row r="841" ht="15.75" customHeight="1">
      <c r="F841" s="6"/>
      <c r="G841" s="6"/>
      <c r="H841" s="6"/>
      <c r="I841" s="6"/>
      <c r="J841" s="6"/>
      <c r="K841" s="6"/>
    </row>
    <row r="842" ht="15.75" customHeight="1">
      <c r="F842" s="6"/>
      <c r="G842" s="6"/>
      <c r="H842" s="6"/>
      <c r="I842" s="6"/>
      <c r="J842" s="6"/>
      <c r="K842" s="6"/>
    </row>
    <row r="843" ht="15.75" customHeight="1">
      <c r="F843" s="6"/>
      <c r="G843" s="6"/>
      <c r="H843" s="6"/>
      <c r="I843" s="6"/>
      <c r="J843" s="6"/>
      <c r="K843" s="6"/>
    </row>
    <row r="844" ht="15.75" customHeight="1">
      <c r="F844" s="6"/>
      <c r="G844" s="6"/>
      <c r="H844" s="6"/>
      <c r="I844" s="6"/>
      <c r="J844" s="6"/>
      <c r="K844" s="6"/>
    </row>
    <row r="845" ht="15.75" customHeight="1">
      <c r="F845" s="6"/>
      <c r="G845" s="6"/>
      <c r="H845" s="6"/>
      <c r="I845" s="6"/>
      <c r="J845" s="6"/>
      <c r="K845" s="6"/>
    </row>
    <row r="846" ht="15.75" customHeight="1">
      <c r="F846" s="6"/>
      <c r="G846" s="6"/>
      <c r="H846" s="6"/>
      <c r="I846" s="6"/>
      <c r="J846" s="6"/>
      <c r="K846" s="6"/>
    </row>
    <row r="847" ht="15.75" customHeight="1">
      <c r="F847" s="6"/>
      <c r="G847" s="6"/>
      <c r="H847" s="6"/>
      <c r="I847" s="6"/>
      <c r="J847" s="6"/>
      <c r="K847" s="6"/>
    </row>
    <row r="848" ht="15.75" customHeight="1">
      <c r="F848" s="6"/>
      <c r="G848" s="6"/>
      <c r="H848" s="6"/>
      <c r="I848" s="6"/>
      <c r="J848" s="6"/>
      <c r="K848" s="6"/>
    </row>
    <row r="849" ht="15.75" customHeight="1">
      <c r="F849" s="6"/>
      <c r="G849" s="6"/>
      <c r="H849" s="6"/>
      <c r="I849" s="6"/>
      <c r="J849" s="6"/>
      <c r="K849" s="6"/>
    </row>
    <row r="850" ht="15.75" customHeight="1">
      <c r="F850" s="6"/>
      <c r="G850" s="6"/>
      <c r="H850" s="6"/>
      <c r="I850" s="6"/>
      <c r="J850" s="6"/>
      <c r="K850" s="6"/>
    </row>
    <row r="851" ht="15.75" customHeight="1">
      <c r="F851" s="6"/>
      <c r="G851" s="6"/>
      <c r="H851" s="6"/>
      <c r="I851" s="6"/>
      <c r="J851" s="6"/>
      <c r="K851" s="6"/>
    </row>
    <row r="852" ht="15.75" customHeight="1">
      <c r="F852" s="6"/>
      <c r="G852" s="6"/>
      <c r="H852" s="6"/>
      <c r="I852" s="6"/>
      <c r="J852" s="6"/>
      <c r="K852" s="6"/>
    </row>
    <row r="853" ht="15.75" customHeight="1">
      <c r="F853" s="6"/>
      <c r="G853" s="6"/>
      <c r="H853" s="6"/>
      <c r="I853" s="6"/>
      <c r="J853" s="6"/>
      <c r="K853" s="6"/>
    </row>
    <row r="854" ht="15.75" customHeight="1">
      <c r="F854" s="6"/>
      <c r="G854" s="6"/>
      <c r="H854" s="6"/>
      <c r="I854" s="6"/>
      <c r="J854" s="6"/>
      <c r="K854" s="6"/>
    </row>
    <row r="855" ht="15.75" customHeight="1">
      <c r="F855" s="6"/>
      <c r="G855" s="6"/>
      <c r="H855" s="6"/>
      <c r="I855" s="6"/>
      <c r="J855" s="6"/>
      <c r="K855" s="6"/>
    </row>
    <row r="856" ht="15.75" customHeight="1">
      <c r="F856" s="6"/>
      <c r="G856" s="6"/>
      <c r="H856" s="6"/>
      <c r="I856" s="6"/>
      <c r="J856" s="6"/>
      <c r="K856" s="6"/>
    </row>
    <row r="857" ht="15.75" customHeight="1">
      <c r="F857" s="6"/>
      <c r="G857" s="6"/>
      <c r="H857" s="6"/>
      <c r="I857" s="6"/>
      <c r="J857" s="6"/>
      <c r="K857" s="6"/>
    </row>
    <row r="858" ht="15.75" customHeight="1">
      <c r="F858" s="6"/>
      <c r="G858" s="6"/>
      <c r="H858" s="6"/>
      <c r="I858" s="6"/>
      <c r="J858" s="6"/>
      <c r="K858" s="6"/>
    </row>
    <row r="859" ht="15.75" customHeight="1">
      <c r="F859" s="6"/>
      <c r="G859" s="6"/>
      <c r="H859" s="6"/>
      <c r="I859" s="6"/>
      <c r="J859" s="6"/>
      <c r="K859" s="6"/>
    </row>
    <row r="860" ht="15.75" customHeight="1">
      <c r="F860" s="6"/>
      <c r="G860" s="6"/>
      <c r="H860" s="6"/>
      <c r="I860" s="6"/>
      <c r="J860" s="6"/>
      <c r="K860" s="6"/>
    </row>
    <row r="861" ht="15.75" customHeight="1">
      <c r="F861" s="6"/>
      <c r="G861" s="6"/>
      <c r="H861" s="6"/>
      <c r="I861" s="6"/>
      <c r="J861" s="6"/>
      <c r="K861" s="6"/>
    </row>
    <row r="862" ht="15.75" customHeight="1">
      <c r="F862" s="6"/>
      <c r="G862" s="6"/>
      <c r="H862" s="6"/>
      <c r="I862" s="6"/>
      <c r="J862" s="6"/>
      <c r="K862" s="6"/>
    </row>
    <row r="863" ht="15.75" customHeight="1">
      <c r="F863" s="6"/>
      <c r="G863" s="6"/>
      <c r="H863" s="6"/>
      <c r="I863" s="6"/>
      <c r="J863" s="6"/>
      <c r="K863" s="6"/>
    </row>
    <row r="864" ht="15.75" customHeight="1">
      <c r="F864" s="6"/>
      <c r="G864" s="6"/>
      <c r="H864" s="6"/>
      <c r="I864" s="6"/>
      <c r="J864" s="6"/>
      <c r="K864" s="6"/>
    </row>
    <row r="865" ht="15.75" customHeight="1">
      <c r="F865" s="6"/>
      <c r="G865" s="6"/>
      <c r="H865" s="6"/>
      <c r="I865" s="6"/>
      <c r="J865" s="6"/>
      <c r="K865" s="6"/>
    </row>
    <row r="866" ht="15.75" customHeight="1">
      <c r="F866" s="6"/>
      <c r="G866" s="6"/>
      <c r="H866" s="6"/>
      <c r="I866" s="6"/>
      <c r="J866" s="6"/>
      <c r="K866" s="6"/>
    </row>
    <row r="867" ht="15.75" customHeight="1">
      <c r="F867" s="6"/>
      <c r="G867" s="6"/>
      <c r="H867" s="6"/>
      <c r="I867" s="6"/>
      <c r="J867" s="6"/>
      <c r="K867" s="6"/>
    </row>
    <row r="868" ht="15.75" customHeight="1">
      <c r="F868" s="6"/>
      <c r="G868" s="6"/>
      <c r="H868" s="6"/>
      <c r="I868" s="6"/>
      <c r="J868" s="6"/>
      <c r="K868" s="6"/>
    </row>
    <row r="869" ht="15.75" customHeight="1">
      <c r="F869" s="6"/>
      <c r="G869" s="6"/>
      <c r="H869" s="6"/>
      <c r="I869" s="6"/>
      <c r="J869" s="6"/>
      <c r="K869" s="6"/>
    </row>
    <row r="870" ht="15.75" customHeight="1">
      <c r="F870" s="6"/>
      <c r="G870" s="6"/>
      <c r="H870" s="6"/>
      <c r="I870" s="6"/>
      <c r="J870" s="6"/>
      <c r="K870" s="6"/>
    </row>
    <row r="871" ht="15.75" customHeight="1">
      <c r="F871" s="6"/>
      <c r="G871" s="6"/>
      <c r="H871" s="6"/>
      <c r="I871" s="6"/>
      <c r="J871" s="6"/>
      <c r="K871" s="6"/>
    </row>
    <row r="872" ht="15.75" customHeight="1">
      <c r="F872" s="6"/>
      <c r="G872" s="6"/>
      <c r="H872" s="6"/>
      <c r="I872" s="6"/>
      <c r="J872" s="6"/>
      <c r="K872" s="6"/>
    </row>
    <row r="873" ht="15.75" customHeight="1">
      <c r="F873" s="6"/>
      <c r="G873" s="6"/>
      <c r="H873" s="6"/>
      <c r="I873" s="6"/>
      <c r="J873" s="6"/>
      <c r="K873" s="6"/>
    </row>
    <row r="874" ht="15.75" customHeight="1">
      <c r="F874" s="6"/>
      <c r="G874" s="6"/>
      <c r="H874" s="6"/>
      <c r="I874" s="6"/>
      <c r="J874" s="6"/>
      <c r="K874" s="6"/>
    </row>
    <row r="875" ht="15.75" customHeight="1">
      <c r="F875" s="6"/>
      <c r="G875" s="6"/>
      <c r="H875" s="6"/>
      <c r="I875" s="6"/>
      <c r="J875" s="6"/>
      <c r="K875" s="6"/>
    </row>
    <row r="876" ht="15.75" customHeight="1">
      <c r="F876" s="6"/>
      <c r="G876" s="6"/>
      <c r="H876" s="6"/>
      <c r="I876" s="6"/>
      <c r="J876" s="6"/>
      <c r="K876" s="6"/>
    </row>
    <row r="877" ht="15.75" customHeight="1">
      <c r="F877" s="6"/>
      <c r="G877" s="6"/>
      <c r="H877" s="6"/>
      <c r="I877" s="6"/>
      <c r="J877" s="6"/>
      <c r="K877" s="6"/>
    </row>
    <row r="878" ht="15.75" customHeight="1">
      <c r="F878" s="6"/>
      <c r="G878" s="6"/>
      <c r="H878" s="6"/>
      <c r="I878" s="6"/>
      <c r="J878" s="6"/>
      <c r="K878" s="6"/>
    </row>
    <row r="879" ht="15.75" customHeight="1">
      <c r="F879" s="6"/>
      <c r="G879" s="6"/>
      <c r="H879" s="6"/>
      <c r="I879" s="6"/>
      <c r="J879" s="6"/>
      <c r="K879" s="6"/>
    </row>
    <row r="880" ht="15.75" customHeight="1">
      <c r="F880" s="6"/>
      <c r="G880" s="6"/>
      <c r="H880" s="6"/>
      <c r="I880" s="6"/>
      <c r="J880" s="6"/>
      <c r="K880" s="6"/>
    </row>
    <row r="881" ht="15.75" customHeight="1">
      <c r="F881" s="6"/>
      <c r="G881" s="6"/>
      <c r="H881" s="6"/>
      <c r="I881" s="6"/>
      <c r="J881" s="6"/>
      <c r="K881" s="6"/>
    </row>
    <row r="882" ht="15.75" customHeight="1">
      <c r="F882" s="6"/>
      <c r="G882" s="6"/>
      <c r="H882" s="6"/>
      <c r="I882" s="6"/>
      <c r="J882" s="6"/>
      <c r="K882" s="6"/>
    </row>
    <row r="883" ht="15.75" customHeight="1">
      <c r="F883" s="6"/>
      <c r="G883" s="6"/>
      <c r="H883" s="6"/>
      <c r="I883" s="6"/>
      <c r="J883" s="6"/>
      <c r="K883" s="6"/>
    </row>
    <row r="884" ht="15.75" customHeight="1">
      <c r="F884" s="6"/>
      <c r="G884" s="6"/>
      <c r="H884" s="6"/>
      <c r="I884" s="6"/>
      <c r="J884" s="6"/>
      <c r="K884" s="6"/>
    </row>
    <row r="885" ht="15.75" customHeight="1">
      <c r="F885" s="6"/>
      <c r="G885" s="6"/>
      <c r="H885" s="6"/>
      <c r="I885" s="6"/>
      <c r="J885" s="6"/>
      <c r="K885" s="6"/>
    </row>
    <row r="886" ht="15.75" customHeight="1">
      <c r="F886" s="6"/>
      <c r="G886" s="6"/>
      <c r="H886" s="6"/>
      <c r="I886" s="6"/>
      <c r="J886" s="6"/>
      <c r="K886" s="6"/>
    </row>
    <row r="887" ht="15.75" customHeight="1">
      <c r="F887" s="6"/>
      <c r="G887" s="6"/>
      <c r="H887" s="6"/>
      <c r="I887" s="6"/>
      <c r="J887" s="6"/>
      <c r="K887" s="6"/>
    </row>
    <row r="888" ht="15.75" customHeight="1">
      <c r="F888" s="6"/>
      <c r="G888" s="6"/>
      <c r="H888" s="6"/>
      <c r="I888" s="6"/>
      <c r="J888" s="6"/>
      <c r="K888" s="6"/>
    </row>
    <row r="889" ht="15.75" customHeight="1">
      <c r="F889" s="6"/>
      <c r="G889" s="6"/>
      <c r="H889" s="6"/>
      <c r="I889" s="6"/>
      <c r="J889" s="6"/>
      <c r="K889" s="6"/>
    </row>
    <row r="890" ht="15.75" customHeight="1">
      <c r="F890" s="6"/>
      <c r="G890" s="6"/>
      <c r="H890" s="6"/>
      <c r="I890" s="6"/>
      <c r="J890" s="6"/>
      <c r="K890" s="6"/>
    </row>
    <row r="891" ht="15.75" customHeight="1">
      <c r="F891" s="6"/>
      <c r="G891" s="6"/>
      <c r="H891" s="6"/>
      <c r="I891" s="6"/>
      <c r="J891" s="6"/>
      <c r="K891" s="6"/>
    </row>
    <row r="892" ht="15.75" customHeight="1">
      <c r="F892" s="6"/>
      <c r="G892" s="6"/>
      <c r="H892" s="6"/>
      <c r="I892" s="6"/>
      <c r="J892" s="6"/>
      <c r="K892" s="6"/>
    </row>
    <row r="893" ht="15.75" customHeight="1">
      <c r="F893" s="6"/>
      <c r="G893" s="6"/>
      <c r="H893" s="6"/>
      <c r="I893" s="6"/>
      <c r="J893" s="6"/>
      <c r="K893" s="6"/>
    </row>
    <row r="894" ht="15.75" customHeight="1">
      <c r="F894" s="6"/>
      <c r="G894" s="6"/>
      <c r="H894" s="6"/>
      <c r="I894" s="6"/>
      <c r="J894" s="6"/>
      <c r="K894" s="6"/>
    </row>
    <row r="895" ht="15.75" customHeight="1">
      <c r="F895" s="6"/>
      <c r="G895" s="6"/>
      <c r="H895" s="6"/>
      <c r="I895" s="6"/>
      <c r="J895" s="6"/>
      <c r="K895" s="6"/>
    </row>
    <row r="896" ht="15.75" customHeight="1">
      <c r="F896" s="6"/>
      <c r="G896" s="6"/>
      <c r="H896" s="6"/>
      <c r="I896" s="6"/>
      <c r="J896" s="6"/>
      <c r="K896" s="6"/>
    </row>
    <row r="897" ht="15.75" customHeight="1">
      <c r="F897" s="6"/>
      <c r="G897" s="6"/>
      <c r="H897" s="6"/>
      <c r="I897" s="6"/>
      <c r="J897" s="6"/>
      <c r="K897" s="6"/>
    </row>
    <row r="898" ht="15.75" customHeight="1">
      <c r="F898" s="6"/>
      <c r="G898" s="6"/>
      <c r="H898" s="6"/>
      <c r="I898" s="6"/>
      <c r="J898" s="6"/>
      <c r="K898" s="6"/>
    </row>
    <row r="899" ht="15.75" customHeight="1">
      <c r="F899" s="6"/>
      <c r="G899" s="6"/>
      <c r="H899" s="6"/>
      <c r="I899" s="6"/>
      <c r="J899" s="6"/>
      <c r="K899" s="6"/>
    </row>
    <row r="900" ht="15.75" customHeight="1">
      <c r="F900" s="6"/>
      <c r="G900" s="6"/>
      <c r="H900" s="6"/>
      <c r="I900" s="6"/>
      <c r="J900" s="6"/>
      <c r="K900" s="6"/>
    </row>
    <row r="901" ht="15.75" customHeight="1">
      <c r="F901" s="6"/>
      <c r="G901" s="6"/>
      <c r="H901" s="6"/>
      <c r="I901" s="6"/>
      <c r="J901" s="6"/>
      <c r="K901" s="6"/>
    </row>
    <row r="902" ht="15.75" customHeight="1">
      <c r="F902" s="6"/>
      <c r="G902" s="6"/>
      <c r="H902" s="6"/>
      <c r="I902" s="6"/>
      <c r="J902" s="6"/>
      <c r="K902" s="6"/>
    </row>
    <row r="903" ht="15.75" customHeight="1">
      <c r="F903" s="6"/>
      <c r="G903" s="6"/>
      <c r="H903" s="6"/>
      <c r="I903" s="6"/>
      <c r="J903" s="6"/>
      <c r="K903" s="6"/>
    </row>
    <row r="904" ht="15.75" customHeight="1">
      <c r="F904" s="6"/>
      <c r="G904" s="6"/>
      <c r="H904" s="6"/>
      <c r="I904" s="6"/>
      <c r="J904" s="6"/>
      <c r="K904" s="6"/>
    </row>
    <row r="905" ht="15.75" customHeight="1">
      <c r="F905" s="6"/>
      <c r="G905" s="6"/>
      <c r="H905" s="6"/>
      <c r="I905" s="6"/>
      <c r="J905" s="6"/>
      <c r="K905" s="6"/>
    </row>
    <row r="906" ht="15.75" customHeight="1">
      <c r="F906" s="6"/>
      <c r="G906" s="6"/>
      <c r="H906" s="6"/>
      <c r="I906" s="6"/>
      <c r="J906" s="6"/>
      <c r="K906" s="6"/>
    </row>
    <row r="907" ht="15.75" customHeight="1">
      <c r="F907" s="6"/>
      <c r="G907" s="6"/>
      <c r="H907" s="6"/>
      <c r="I907" s="6"/>
      <c r="J907" s="6"/>
      <c r="K907" s="6"/>
    </row>
    <row r="908" ht="15.75" customHeight="1">
      <c r="F908" s="6"/>
      <c r="G908" s="6"/>
      <c r="H908" s="6"/>
      <c r="I908" s="6"/>
      <c r="J908" s="6"/>
      <c r="K908" s="6"/>
    </row>
    <row r="909" ht="15.75" customHeight="1">
      <c r="F909" s="6"/>
      <c r="G909" s="6"/>
      <c r="H909" s="6"/>
      <c r="I909" s="6"/>
      <c r="J909" s="6"/>
      <c r="K909" s="6"/>
    </row>
    <row r="910" ht="15.75" customHeight="1">
      <c r="F910" s="6"/>
      <c r="G910" s="6"/>
      <c r="H910" s="6"/>
      <c r="I910" s="6"/>
      <c r="J910" s="6"/>
      <c r="K910" s="6"/>
    </row>
    <row r="911" ht="15.75" customHeight="1">
      <c r="F911" s="6"/>
      <c r="G911" s="6"/>
      <c r="H911" s="6"/>
      <c r="I911" s="6"/>
      <c r="J911" s="6"/>
      <c r="K911" s="6"/>
    </row>
    <row r="912" ht="15.75" customHeight="1">
      <c r="F912" s="6"/>
      <c r="G912" s="6"/>
      <c r="H912" s="6"/>
      <c r="I912" s="6"/>
      <c r="J912" s="6"/>
      <c r="K912" s="6"/>
    </row>
    <row r="913" ht="15.75" customHeight="1">
      <c r="F913" s="6"/>
      <c r="G913" s="6"/>
      <c r="H913" s="6"/>
      <c r="I913" s="6"/>
      <c r="J913" s="6"/>
      <c r="K913" s="6"/>
    </row>
    <row r="914" ht="15.75" customHeight="1">
      <c r="F914" s="6"/>
      <c r="G914" s="6"/>
      <c r="H914" s="6"/>
      <c r="I914" s="6"/>
      <c r="J914" s="6"/>
      <c r="K914" s="6"/>
    </row>
    <row r="915" ht="15.75" customHeight="1">
      <c r="F915" s="6"/>
      <c r="G915" s="6"/>
      <c r="H915" s="6"/>
      <c r="I915" s="6"/>
      <c r="J915" s="6"/>
      <c r="K915" s="6"/>
    </row>
    <row r="916" ht="15.75" customHeight="1">
      <c r="F916" s="6"/>
      <c r="G916" s="6"/>
      <c r="H916" s="6"/>
      <c r="I916" s="6"/>
      <c r="J916" s="6"/>
      <c r="K916" s="6"/>
    </row>
    <row r="917" ht="15.75" customHeight="1">
      <c r="F917" s="6"/>
      <c r="G917" s="6"/>
      <c r="H917" s="6"/>
      <c r="I917" s="6"/>
      <c r="J917" s="6"/>
      <c r="K917" s="6"/>
    </row>
    <row r="918" ht="15.75" customHeight="1">
      <c r="F918" s="6"/>
      <c r="G918" s="6"/>
      <c r="H918" s="6"/>
      <c r="I918" s="6"/>
      <c r="J918" s="6"/>
      <c r="K918" s="6"/>
    </row>
    <row r="919" ht="15.75" customHeight="1">
      <c r="F919" s="6"/>
      <c r="G919" s="6"/>
      <c r="H919" s="6"/>
      <c r="I919" s="6"/>
      <c r="J919" s="6"/>
      <c r="K919" s="6"/>
    </row>
    <row r="920" ht="15.75" customHeight="1">
      <c r="F920" s="6"/>
      <c r="G920" s="6"/>
      <c r="H920" s="6"/>
      <c r="I920" s="6"/>
      <c r="J920" s="6"/>
      <c r="K920" s="6"/>
    </row>
    <row r="921" ht="15.75" customHeight="1">
      <c r="F921" s="6"/>
      <c r="G921" s="6"/>
      <c r="H921" s="6"/>
      <c r="I921" s="6"/>
      <c r="J921" s="6"/>
      <c r="K921" s="6"/>
    </row>
    <row r="922" ht="15.75" customHeight="1">
      <c r="F922" s="6"/>
      <c r="G922" s="6"/>
      <c r="H922" s="6"/>
      <c r="I922" s="6"/>
      <c r="J922" s="6"/>
      <c r="K922" s="6"/>
    </row>
    <row r="923" ht="15.75" customHeight="1">
      <c r="F923" s="6"/>
      <c r="G923" s="6"/>
      <c r="H923" s="6"/>
      <c r="I923" s="6"/>
      <c r="J923" s="6"/>
      <c r="K923" s="6"/>
    </row>
    <row r="924" ht="15.75" customHeight="1">
      <c r="F924" s="6"/>
      <c r="G924" s="6"/>
      <c r="H924" s="6"/>
      <c r="I924" s="6"/>
      <c r="J924" s="6"/>
      <c r="K924" s="6"/>
    </row>
    <row r="925" ht="15.75" customHeight="1">
      <c r="F925" s="6"/>
      <c r="G925" s="6"/>
      <c r="H925" s="6"/>
      <c r="I925" s="6"/>
      <c r="J925" s="6"/>
      <c r="K925" s="6"/>
    </row>
    <row r="926" ht="15.75" customHeight="1">
      <c r="F926" s="6"/>
      <c r="G926" s="6"/>
      <c r="H926" s="6"/>
      <c r="I926" s="6"/>
      <c r="J926" s="6"/>
      <c r="K926" s="6"/>
    </row>
    <row r="927" ht="15.75" customHeight="1">
      <c r="F927" s="6"/>
      <c r="G927" s="6"/>
      <c r="H927" s="6"/>
      <c r="I927" s="6"/>
      <c r="J927" s="6"/>
      <c r="K927" s="6"/>
    </row>
    <row r="928" ht="15.75" customHeight="1">
      <c r="F928" s="6"/>
      <c r="G928" s="6"/>
      <c r="H928" s="6"/>
      <c r="I928" s="6"/>
      <c r="J928" s="6"/>
      <c r="K928" s="6"/>
    </row>
    <row r="929" ht="15.75" customHeight="1">
      <c r="F929" s="6"/>
      <c r="G929" s="6"/>
      <c r="H929" s="6"/>
      <c r="I929" s="6"/>
      <c r="J929" s="6"/>
      <c r="K929" s="6"/>
    </row>
    <row r="930" ht="15.75" customHeight="1">
      <c r="F930" s="6"/>
      <c r="G930" s="6"/>
      <c r="H930" s="6"/>
      <c r="I930" s="6"/>
      <c r="J930" s="6"/>
      <c r="K930" s="6"/>
    </row>
    <row r="931" ht="15.75" customHeight="1">
      <c r="F931" s="6"/>
      <c r="G931" s="6"/>
      <c r="H931" s="6"/>
      <c r="I931" s="6"/>
      <c r="J931" s="6"/>
      <c r="K931" s="6"/>
    </row>
    <row r="932" ht="15.75" customHeight="1">
      <c r="F932" s="6"/>
      <c r="G932" s="6"/>
      <c r="H932" s="6"/>
      <c r="I932" s="6"/>
      <c r="J932" s="6"/>
      <c r="K932" s="6"/>
    </row>
    <row r="933" ht="15.75" customHeight="1">
      <c r="F933" s="6"/>
      <c r="G933" s="6"/>
      <c r="H933" s="6"/>
      <c r="I933" s="6"/>
      <c r="J933" s="6"/>
      <c r="K933" s="6"/>
    </row>
    <row r="934" ht="15.75" customHeight="1">
      <c r="F934" s="6"/>
      <c r="G934" s="6"/>
      <c r="H934" s="6"/>
      <c r="I934" s="6"/>
      <c r="J934" s="6"/>
      <c r="K934" s="6"/>
    </row>
    <row r="935" ht="15.75" customHeight="1">
      <c r="F935" s="6"/>
      <c r="G935" s="6"/>
      <c r="H935" s="6"/>
      <c r="I935" s="6"/>
      <c r="J935" s="6"/>
      <c r="K935" s="6"/>
    </row>
    <row r="936" ht="15.75" customHeight="1">
      <c r="F936" s="6"/>
      <c r="G936" s="6"/>
      <c r="H936" s="6"/>
      <c r="I936" s="6"/>
      <c r="J936" s="6"/>
      <c r="K936" s="6"/>
    </row>
    <row r="937" ht="15.75" customHeight="1">
      <c r="F937" s="6"/>
      <c r="G937" s="6"/>
      <c r="H937" s="6"/>
      <c r="I937" s="6"/>
      <c r="J937" s="6"/>
      <c r="K937" s="6"/>
    </row>
    <row r="938" ht="15.75" customHeight="1">
      <c r="F938" s="6"/>
      <c r="G938" s="6"/>
      <c r="H938" s="6"/>
      <c r="I938" s="6"/>
      <c r="J938" s="6"/>
      <c r="K938" s="6"/>
    </row>
    <row r="939" ht="15.75" customHeight="1">
      <c r="F939" s="6"/>
      <c r="G939" s="6"/>
      <c r="H939" s="6"/>
      <c r="I939" s="6"/>
      <c r="J939" s="6"/>
      <c r="K939" s="6"/>
    </row>
    <row r="940" ht="15.75" customHeight="1">
      <c r="F940" s="6"/>
      <c r="G940" s="6"/>
      <c r="H940" s="6"/>
      <c r="I940" s="6"/>
      <c r="J940" s="6"/>
      <c r="K940" s="6"/>
    </row>
    <row r="941" ht="15.75" customHeight="1">
      <c r="F941" s="6"/>
      <c r="G941" s="6"/>
      <c r="H941" s="6"/>
      <c r="I941" s="6"/>
      <c r="J941" s="6"/>
      <c r="K941" s="6"/>
    </row>
    <row r="942" ht="15.75" customHeight="1">
      <c r="F942" s="6"/>
      <c r="G942" s="6"/>
      <c r="H942" s="6"/>
      <c r="I942" s="6"/>
      <c r="J942" s="6"/>
      <c r="K942" s="6"/>
    </row>
    <row r="943" ht="15.75" customHeight="1">
      <c r="F943" s="6"/>
      <c r="G943" s="6"/>
      <c r="H943" s="6"/>
      <c r="I943" s="6"/>
      <c r="J943" s="6"/>
      <c r="K943" s="6"/>
    </row>
    <row r="944" ht="15.75" customHeight="1">
      <c r="F944" s="6"/>
      <c r="G944" s="6"/>
      <c r="H944" s="6"/>
      <c r="I944" s="6"/>
      <c r="J944" s="6"/>
      <c r="K944" s="6"/>
    </row>
    <row r="945" ht="15.75" customHeight="1">
      <c r="F945" s="6"/>
      <c r="G945" s="6"/>
      <c r="H945" s="6"/>
      <c r="I945" s="6"/>
      <c r="J945" s="6"/>
      <c r="K945" s="6"/>
    </row>
    <row r="946" ht="15.75" customHeight="1">
      <c r="F946" s="6"/>
      <c r="G946" s="6"/>
      <c r="H946" s="6"/>
      <c r="I946" s="6"/>
      <c r="J946" s="6"/>
      <c r="K946" s="6"/>
    </row>
    <row r="947" ht="15.75" customHeight="1">
      <c r="F947" s="6"/>
      <c r="G947" s="6"/>
      <c r="H947" s="6"/>
      <c r="I947" s="6"/>
      <c r="J947" s="6"/>
      <c r="K947" s="6"/>
    </row>
    <row r="948" ht="15.75" customHeight="1">
      <c r="F948" s="6"/>
      <c r="G948" s="6"/>
      <c r="H948" s="6"/>
      <c r="I948" s="6"/>
      <c r="J948" s="6"/>
      <c r="K948" s="6"/>
    </row>
    <row r="949" ht="15.75" customHeight="1">
      <c r="F949" s="6"/>
      <c r="G949" s="6"/>
      <c r="H949" s="6"/>
      <c r="I949" s="6"/>
      <c r="J949" s="6"/>
      <c r="K949" s="6"/>
    </row>
    <row r="950" ht="15.75" customHeight="1">
      <c r="F950" s="6"/>
      <c r="G950" s="6"/>
      <c r="H950" s="6"/>
      <c r="I950" s="6"/>
      <c r="J950" s="6"/>
      <c r="K950" s="6"/>
    </row>
    <row r="951" ht="15.75" customHeight="1">
      <c r="F951" s="6"/>
      <c r="G951" s="6"/>
      <c r="H951" s="6"/>
      <c r="I951" s="6"/>
      <c r="J951" s="6"/>
      <c r="K951" s="6"/>
    </row>
    <row r="952" ht="15.75" customHeight="1">
      <c r="F952" s="6"/>
      <c r="G952" s="6"/>
      <c r="H952" s="6"/>
      <c r="I952" s="6"/>
      <c r="J952" s="6"/>
      <c r="K952" s="6"/>
    </row>
    <row r="953" ht="15.75" customHeight="1">
      <c r="F953" s="6"/>
      <c r="G953" s="6"/>
      <c r="H953" s="6"/>
      <c r="I953" s="6"/>
      <c r="J953" s="6"/>
      <c r="K953" s="6"/>
    </row>
    <row r="954" ht="15.75" customHeight="1">
      <c r="F954" s="6"/>
      <c r="G954" s="6"/>
      <c r="H954" s="6"/>
      <c r="I954" s="6"/>
      <c r="J954" s="6"/>
      <c r="K954" s="6"/>
    </row>
    <row r="955" ht="15.75" customHeight="1">
      <c r="F955" s="6"/>
      <c r="G955" s="6"/>
      <c r="H955" s="6"/>
      <c r="I955" s="6"/>
      <c r="J955" s="6"/>
      <c r="K955" s="6"/>
    </row>
    <row r="956" ht="15.75" customHeight="1">
      <c r="F956" s="6"/>
      <c r="G956" s="6"/>
      <c r="H956" s="6"/>
      <c r="I956" s="6"/>
      <c r="J956" s="6"/>
      <c r="K956" s="6"/>
    </row>
    <row r="957" ht="15.75" customHeight="1">
      <c r="F957" s="6"/>
      <c r="G957" s="6"/>
      <c r="H957" s="6"/>
      <c r="I957" s="6"/>
      <c r="J957" s="6"/>
      <c r="K957" s="6"/>
    </row>
    <row r="958" ht="15.75" customHeight="1">
      <c r="F958" s="6"/>
      <c r="G958" s="6"/>
      <c r="H958" s="6"/>
      <c r="I958" s="6"/>
      <c r="J958" s="6"/>
      <c r="K958" s="6"/>
    </row>
    <row r="959" ht="15.75" customHeight="1">
      <c r="F959" s="6"/>
      <c r="G959" s="6"/>
      <c r="H959" s="6"/>
      <c r="I959" s="6"/>
      <c r="J959" s="6"/>
      <c r="K959" s="6"/>
    </row>
    <row r="960" ht="15.75" customHeight="1">
      <c r="F960" s="6"/>
      <c r="G960" s="6"/>
      <c r="H960" s="6"/>
      <c r="I960" s="6"/>
      <c r="J960" s="6"/>
      <c r="K960" s="6"/>
    </row>
    <row r="961" ht="15.75" customHeight="1">
      <c r="F961" s="6"/>
      <c r="G961" s="6"/>
      <c r="H961" s="6"/>
      <c r="I961" s="6"/>
      <c r="J961" s="6"/>
      <c r="K961" s="6"/>
    </row>
    <row r="962" ht="15.75" customHeight="1">
      <c r="F962" s="6"/>
      <c r="G962" s="6"/>
      <c r="H962" s="6"/>
      <c r="I962" s="6"/>
      <c r="J962" s="6"/>
      <c r="K962" s="6"/>
    </row>
    <row r="963" ht="15.75" customHeight="1">
      <c r="F963" s="6"/>
      <c r="G963" s="6"/>
      <c r="H963" s="6"/>
      <c r="I963" s="6"/>
      <c r="J963" s="6"/>
      <c r="K963" s="6"/>
    </row>
    <row r="964" ht="15.75" customHeight="1">
      <c r="F964" s="6"/>
      <c r="G964" s="6"/>
      <c r="H964" s="6"/>
      <c r="I964" s="6"/>
      <c r="J964" s="6"/>
      <c r="K964" s="6"/>
    </row>
    <row r="965" ht="15.75" customHeight="1">
      <c r="F965" s="6"/>
      <c r="G965" s="6"/>
      <c r="H965" s="6"/>
      <c r="I965" s="6"/>
      <c r="J965" s="6"/>
      <c r="K965" s="6"/>
    </row>
    <row r="966" ht="15.75" customHeight="1">
      <c r="F966" s="6"/>
      <c r="G966" s="6"/>
      <c r="H966" s="6"/>
      <c r="I966" s="6"/>
      <c r="J966" s="6"/>
      <c r="K966" s="6"/>
    </row>
    <row r="967" ht="15.75" customHeight="1">
      <c r="F967" s="6"/>
      <c r="G967" s="6"/>
      <c r="H967" s="6"/>
      <c r="I967" s="6"/>
      <c r="J967" s="6"/>
      <c r="K967" s="6"/>
    </row>
    <row r="968" ht="15.75" customHeight="1">
      <c r="F968" s="6"/>
      <c r="G968" s="6"/>
      <c r="H968" s="6"/>
      <c r="I968" s="6"/>
      <c r="J968" s="6"/>
      <c r="K968" s="6"/>
    </row>
    <row r="969" ht="15.75" customHeight="1">
      <c r="F969" s="6"/>
      <c r="G969" s="6"/>
      <c r="H969" s="6"/>
      <c r="I969" s="6"/>
      <c r="J969" s="6"/>
      <c r="K969" s="6"/>
    </row>
    <row r="970" ht="15.75" customHeight="1">
      <c r="F970" s="6"/>
      <c r="G970" s="6"/>
      <c r="H970" s="6"/>
      <c r="I970" s="6"/>
      <c r="J970" s="6"/>
      <c r="K970" s="6"/>
    </row>
    <row r="971" ht="15.75" customHeight="1">
      <c r="F971" s="6"/>
      <c r="G971" s="6"/>
      <c r="H971" s="6"/>
      <c r="I971" s="6"/>
      <c r="J971" s="6"/>
      <c r="K971" s="6"/>
    </row>
    <row r="972" ht="15.75" customHeight="1">
      <c r="F972" s="6"/>
      <c r="G972" s="6"/>
      <c r="H972" s="6"/>
      <c r="I972" s="6"/>
      <c r="J972" s="6"/>
      <c r="K972" s="6"/>
    </row>
    <row r="973" ht="15.75" customHeight="1">
      <c r="F973" s="6"/>
      <c r="G973" s="6"/>
      <c r="H973" s="6"/>
      <c r="I973" s="6"/>
      <c r="J973" s="6"/>
      <c r="K973" s="6"/>
    </row>
    <row r="974" ht="15.75" customHeight="1">
      <c r="F974" s="6"/>
      <c r="G974" s="6"/>
      <c r="H974" s="6"/>
      <c r="I974" s="6"/>
      <c r="J974" s="6"/>
      <c r="K974" s="6"/>
    </row>
    <row r="975" ht="15.75" customHeight="1">
      <c r="F975" s="6"/>
      <c r="G975" s="6"/>
      <c r="H975" s="6"/>
      <c r="I975" s="6"/>
      <c r="J975" s="6"/>
      <c r="K975" s="6"/>
    </row>
    <row r="976" ht="15.75" customHeight="1">
      <c r="F976" s="6"/>
      <c r="G976" s="6"/>
      <c r="H976" s="6"/>
      <c r="I976" s="6"/>
      <c r="J976" s="6"/>
      <c r="K976" s="6"/>
    </row>
    <row r="977" ht="15.75" customHeight="1">
      <c r="F977" s="6"/>
      <c r="G977" s="6"/>
      <c r="H977" s="6"/>
      <c r="I977" s="6"/>
      <c r="J977" s="6"/>
      <c r="K977" s="6"/>
    </row>
    <row r="978" ht="15.75" customHeight="1">
      <c r="F978" s="6"/>
      <c r="G978" s="6"/>
      <c r="H978" s="6"/>
      <c r="I978" s="6"/>
      <c r="J978" s="6"/>
      <c r="K978" s="6"/>
    </row>
    <row r="979" ht="15.75" customHeight="1">
      <c r="F979" s="6"/>
      <c r="G979" s="6"/>
      <c r="H979" s="6"/>
      <c r="I979" s="6"/>
      <c r="J979" s="6"/>
      <c r="K979" s="6"/>
    </row>
    <row r="980" ht="15.75" customHeight="1">
      <c r="F980" s="6"/>
      <c r="G980" s="6"/>
      <c r="H980" s="6"/>
      <c r="I980" s="6"/>
      <c r="J980" s="6"/>
      <c r="K980" s="6"/>
    </row>
    <row r="981" ht="15.75" customHeight="1">
      <c r="F981" s="6"/>
      <c r="G981" s="6"/>
      <c r="H981" s="6"/>
      <c r="I981" s="6"/>
      <c r="J981" s="6"/>
      <c r="K981" s="6"/>
    </row>
    <row r="982" ht="15.75" customHeight="1">
      <c r="F982" s="6"/>
      <c r="G982" s="6"/>
      <c r="H982" s="6"/>
      <c r="I982" s="6"/>
      <c r="J982" s="6"/>
      <c r="K982" s="6"/>
    </row>
    <row r="983" ht="15.75" customHeight="1">
      <c r="F983" s="6"/>
      <c r="G983" s="6"/>
      <c r="H983" s="6"/>
      <c r="I983" s="6"/>
      <c r="J983" s="6"/>
      <c r="K983" s="6"/>
    </row>
    <row r="984" ht="15.75" customHeight="1">
      <c r="F984" s="6"/>
      <c r="G984" s="6"/>
      <c r="H984" s="6"/>
      <c r="I984" s="6"/>
      <c r="J984" s="6"/>
      <c r="K984" s="6"/>
    </row>
    <row r="985" ht="15.75" customHeight="1">
      <c r="F985" s="6"/>
      <c r="G985" s="6"/>
      <c r="H985" s="6"/>
      <c r="I985" s="6"/>
      <c r="J985" s="6"/>
      <c r="K985" s="6"/>
    </row>
    <row r="986" ht="15.75" customHeight="1">
      <c r="F986" s="6"/>
      <c r="G986" s="6"/>
      <c r="H986" s="6"/>
      <c r="I986" s="6"/>
      <c r="J986" s="6"/>
      <c r="K986" s="6"/>
    </row>
    <row r="987" ht="15.75" customHeight="1">
      <c r="F987" s="6"/>
      <c r="G987" s="6"/>
      <c r="H987" s="6"/>
      <c r="I987" s="6"/>
      <c r="J987" s="6"/>
      <c r="K987" s="6"/>
    </row>
    <row r="988" ht="15.75" customHeight="1">
      <c r="F988" s="6"/>
      <c r="G988" s="6"/>
      <c r="H988" s="6"/>
      <c r="I988" s="6"/>
      <c r="J988" s="6"/>
      <c r="K988" s="6"/>
    </row>
    <row r="989" ht="15.75" customHeight="1">
      <c r="F989" s="6"/>
      <c r="G989" s="6"/>
      <c r="H989" s="6"/>
      <c r="I989" s="6"/>
      <c r="J989" s="6"/>
      <c r="K989" s="6"/>
    </row>
    <row r="990" ht="15.75" customHeight="1">
      <c r="F990" s="6"/>
      <c r="G990" s="6"/>
      <c r="H990" s="6"/>
      <c r="I990" s="6"/>
      <c r="J990" s="6"/>
      <c r="K990" s="6"/>
    </row>
    <row r="991" ht="15.75" customHeight="1">
      <c r="F991" s="6"/>
      <c r="G991" s="6"/>
      <c r="H991" s="6"/>
      <c r="I991" s="6"/>
      <c r="J991" s="6"/>
      <c r="K991" s="6"/>
    </row>
    <row r="992" ht="15.75" customHeight="1">
      <c r="F992" s="6"/>
      <c r="G992" s="6"/>
      <c r="H992" s="6"/>
      <c r="I992" s="6"/>
      <c r="J992" s="6"/>
      <c r="K992" s="6"/>
    </row>
    <row r="993" ht="15.75" customHeight="1">
      <c r="F993" s="6"/>
      <c r="G993" s="6"/>
      <c r="H993" s="6"/>
      <c r="I993" s="6"/>
      <c r="J993" s="6"/>
      <c r="K993" s="6"/>
    </row>
    <row r="994" ht="15.75" customHeight="1">
      <c r="F994" s="6"/>
      <c r="G994" s="6"/>
      <c r="H994" s="6"/>
      <c r="I994" s="6"/>
      <c r="J994" s="6"/>
      <c r="K994" s="6"/>
    </row>
    <row r="995" ht="15.75" customHeight="1">
      <c r="F995" s="6"/>
      <c r="G995" s="6"/>
      <c r="H995" s="6"/>
      <c r="I995" s="6"/>
      <c r="J995" s="6"/>
      <c r="K995" s="6"/>
    </row>
    <row r="996" ht="15.75" customHeight="1">
      <c r="F996" s="6"/>
      <c r="G996" s="6"/>
      <c r="H996" s="6"/>
      <c r="I996" s="6"/>
      <c r="J996" s="6"/>
      <c r="K996" s="6"/>
    </row>
    <row r="997" ht="15.75" customHeight="1">
      <c r="F997" s="6"/>
      <c r="G997" s="6"/>
      <c r="H997" s="6"/>
      <c r="I997" s="6"/>
      <c r="J997" s="6"/>
      <c r="K997" s="6"/>
    </row>
    <row r="998" ht="15.75" customHeight="1">
      <c r="F998" s="6"/>
      <c r="G998" s="6"/>
      <c r="H998" s="6"/>
      <c r="I998" s="6"/>
      <c r="J998" s="6"/>
      <c r="K998" s="6"/>
    </row>
    <row r="999" ht="15.75" customHeight="1">
      <c r="F999" s="6"/>
      <c r="G999" s="6"/>
      <c r="H999" s="6"/>
      <c r="I999" s="6"/>
      <c r="J999" s="6"/>
      <c r="K999" s="6"/>
    </row>
    <row r="1000" ht="15.75" customHeight="1">
      <c r="F1000" s="6"/>
      <c r="G1000" s="6"/>
      <c r="H1000" s="6"/>
      <c r="I1000" s="6"/>
      <c r="J1000" s="6"/>
      <c r="K1000" s="6"/>
    </row>
  </sheetData>
  <printOptions gridLines="1" horizontalCentered="1"/>
  <pageMargins bottom="0.75" footer="0.0" header="0.0" left="0.7" right="0.7" top="0.75"/>
  <pageSetup scale="80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7.71"/>
    <col customWidth="1" min="4" max="4" width="8.71"/>
    <col customWidth="1" min="5" max="5" width="5.43"/>
    <col customWidth="1" min="6" max="6" width="11.0"/>
    <col customWidth="1" min="7" max="7" width="14.71"/>
    <col customWidth="1" min="8" max="9" width="11.0"/>
    <col customWidth="1" min="10" max="10" width="12.43"/>
    <col customWidth="1" min="11" max="11" width="12.0"/>
    <col customWidth="1" min="12" max="13" width="11.0"/>
    <col customWidth="1" min="14" max="14" width="11.71"/>
    <col customWidth="1" min="15" max="15" width="3.43"/>
    <col customWidth="1" min="16" max="16" width="23.71"/>
    <col customWidth="1" min="17" max="17" width="8.43"/>
    <col customWidth="1" min="18" max="27" width="11.43"/>
  </cols>
  <sheetData>
    <row r="1" ht="24.0" customHeight="1">
      <c r="A1" s="90"/>
      <c r="B1" s="90">
        <v>0.0</v>
      </c>
      <c r="C1" s="91" t="s">
        <v>103</v>
      </c>
      <c r="E1" s="92"/>
      <c r="F1" s="93" t="s">
        <v>78</v>
      </c>
      <c r="G1" s="93" t="s">
        <v>80</v>
      </c>
      <c r="H1" s="93" t="s">
        <v>81</v>
      </c>
      <c r="I1" s="93" t="s">
        <v>82</v>
      </c>
      <c r="J1" s="93" t="s">
        <v>83</v>
      </c>
      <c r="K1" s="93" t="s">
        <v>84</v>
      </c>
      <c r="L1" s="93" t="s">
        <v>85</v>
      </c>
      <c r="M1" s="93" t="s">
        <v>86</v>
      </c>
      <c r="N1" s="93" t="s">
        <v>87</v>
      </c>
      <c r="O1" s="90"/>
      <c r="P1" s="94" t="s">
        <v>104</v>
      </c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2" ht="12.75" customHeight="1">
      <c r="C2" s="95" t="s">
        <v>105</v>
      </c>
      <c r="E2" s="96"/>
      <c r="F2" s="85">
        <v>10.0</v>
      </c>
      <c r="G2" s="85">
        <v>19.0</v>
      </c>
      <c r="H2" s="85">
        <v>15.0</v>
      </c>
      <c r="I2" s="85">
        <v>17.0</v>
      </c>
      <c r="J2" s="85">
        <v>15.0</v>
      </c>
      <c r="K2" s="85">
        <v>18.0</v>
      </c>
      <c r="L2" s="85">
        <v>7.0</v>
      </c>
      <c r="M2" s="85">
        <v>19.5</v>
      </c>
      <c r="N2" s="85">
        <v>16.0</v>
      </c>
      <c r="P2" s="96" t="s">
        <v>106</v>
      </c>
      <c r="Q2" s="51">
        <v>0.204</v>
      </c>
    </row>
    <row r="3" ht="12.75" customHeight="1">
      <c r="C3" s="95" t="s">
        <v>107</v>
      </c>
      <c r="E3" s="96"/>
      <c r="F3" s="97">
        <v>15.0</v>
      </c>
      <c r="G3" s="97">
        <v>15.0</v>
      </c>
      <c r="H3" s="97">
        <v>15.0</v>
      </c>
      <c r="I3" s="97">
        <v>17.0</v>
      </c>
      <c r="J3" s="97">
        <v>17.0</v>
      </c>
      <c r="K3" s="97">
        <v>17.0</v>
      </c>
      <c r="L3" s="97">
        <v>10.0</v>
      </c>
      <c r="M3" s="97">
        <v>17.0</v>
      </c>
      <c r="N3" s="97">
        <v>15.0</v>
      </c>
      <c r="P3" s="96" t="s">
        <v>108</v>
      </c>
      <c r="Q3" s="51">
        <v>0.204</v>
      </c>
    </row>
    <row r="4" ht="12.75" customHeight="1">
      <c r="A4" s="6"/>
      <c r="B4" s="6"/>
      <c r="C4" s="95" t="s">
        <v>109</v>
      </c>
      <c r="E4" s="96"/>
      <c r="F4" s="97">
        <v>17.0</v>
      </c>
      <c r="G4" s="97">
        <v>15.0</v>
      </c>
      <c r="H4" s="97">
        <v>15.0</v>
      </c>
      <c r="I4" s="97">
        <v>17.0</v>
      </c>
      <c r="J4" s="97">
        <v>17.0</v>
      </c>
      <c r="K4" s="97">
        <v>17.0</v>
      </c>
      <c r="L4" s="97">
        <v>10.0</v>
      </c>
      <c r="M4" s="97">
        <v>17.0</v>
      </c>
      <c r="N4" s="97">
        <v>15.0</v>
      </c>
      <c r="O4" s="6"/>
      <c r="P4" s="96"/>
      <c r="Q4" s="51"/>
      <c r="R4" s="6"/>
      <c r="S4" s="6"/>
      <c r="T4" s="6"/>
      <c r="U4" s="6"/>
      <c r="V4" s="6"/>
      <c r="W4" s="6"/>
      <c r="X4" s="6"/>
      <c r="Y4" s="6"/>
      <c r="Z4" s="6"/>
      <c r="AA4" s="6"/>
    </row>
    <row r="5" ht="12.75" customHeight="1">
      <c r="A5" s="6"/>
      <c r="B5" s="6"/>
      <c r="C5" s="95" t="s">
        <v>110</v>
      </c>
      <c r="E5" s="96"/>
      <c r="F5" s="97">
        <v>19.0</v>
      </c>
      <c r="G5" s="97">
        <v>19.0</v>
      </c>
      <c r="H5" s="97">
        <v>19.0</v>
      </c>
      <c r="I5" s="97">
        <v>19.0</v>
      </c>
      <c r="J5" s="97">
        <v>19.0</v>
      </c>
      <c r="K5" s="97">
        <v>19.0</v>
      </c>
      <c r="L5" s="97">
        <v>19.0</v>
      </c>
      <c r="M5" s="97">
        <v>19.0</v>
      </c>
      <c r="N5" s="97">
        <v>15.0</v>
      </c>
      <c r="O5" s="6"/>
      <c r="P5" s="96"/>
      <c r="Q5" s="51"/>
      <c r="R5" s="6"/>
      <c r="S5" s="6"/>
      <c r="T5" s="6"/>
      <c r="U5" s="6"/>
      <c r="V5" s="6"/>
      <c r="W5" s="6"/>
      <c r="X5" s="6"/>
      <c r="Y5" s="6"/>
      <c r="Z5" s="6"/>
      <c r="AA5" s="6"/>
    </row>
    <row r="6" ht="12.75" customHeight="1">
      <c r="C6" s="95" t="s">
        <v>111</v>
      </c>
      <c r="E6" s="96"/>
      <c r="F6" s="98">
        <v>18.0</v>
      </c>
      <c r="G6" s="98">
        <v>18.0</v>
      </c>
      <c r="H6" s="98">
        <v>18.0</v>
      </c>
      <c r="I6" s="98">
        <v>18.0</v>
      </c>
      <c r="J6" s="98">
        <v>18.0</v>
      </c>
      <c r="K6" s="98">
        <v>18.0</v>
      </c>
      <c r="L6" s="98">
        <v>18.0</v>
      </c>
      <c r="M6" s="98">
        <v>18.0</v>
      </c>
      <c r="N6" s="98">
        <v>18.0</v>
      </c>
    </row>
    <row r="7" ht="12.75" customHeight="1">
      <c r="A7" s="99"/>
      <c r="B7" s="99"/>
      <c r="C7" s="100" t="s">
        <v>112</v>
      </c>
      <c r="D7" s="100" t="s">
        <v>113</v>
      </c>
      <c r="E7" s="99"/>
      <c r="F7" s="99"/>
      <c r="G7" s="99"/>
      <c r="H7" s="99"/>
      <c r="I7" s="99"/>
      <c r="J7" s="99"/>
      <c r="K7" s="99"/>
      <c r="L7" s="99"/>
      <c r="M7" s="99"/>
      <c r="N7" s="99"/>
    </row>
    <row r="8" ht="12.75" customHeight="1">
      <c r="B8" s="30">
        <v>-15.0</v>
      </c>
      <c r="C8" s="101">
        <v>43990.0</v>
      </c>
      <c r="D8" s="102">
        <v>0.0</v>
      </c>
      <c r="E8" s="46"/>
      <c r="F8" s="46">
        <v>0.0</v>
      </c>
      <c r="G8" s="46">
        <v>0.0</v>
      </c>
      <c r="H8" s="46">
        <v>0.0</v>
      </c>
      <c r="I8" s="46">
        <v>0.0</v>
      </c>
      <c r="J8" s="46">
        <v>0.0</v>
      </c>
      <c r="K8" s="46">
        <v>0.0</v>
      </c>
      <c r="L8" s="46">
        <v>0.0</v>
      </c>
      <c r="M8" s="46">
        <v>0.0</v>
      </c>
      <c r="N8" s="46">
        <v>0.0</v>
      </c>
    </row>
    <row r="9" ht="12.75" customHeight="1">
      <c r="B9" s="30">
        <v>-14.0</v>
      </c>
      <c r="C9" s="101">
        <v>43997.0</v>
      </c>
      <c r="D9" s="102">
        <v>0.0</v>
      </c>
      <c r="E9" s="46"/>
      <c r="F9" s="46">
        <v>0.0</v>
      </c>
      <c r="G9" s="46">
        <v>0.0</v>
      </c>
      <c r="H9" s="46">
        <v>0.0</v>
      </c>
      <c r="I9" s="46">
        <v>0.0</v>
      </c>
      <c r="J9" s="46">
        <v>0.0</v>
      </c>
      <c r="K9" s="46">
        <v>0.0</v>
      </c>
      <c r="L9" s="46">
        <v>0.0</v>
      </c>
      <c r="M9" s="46">
        <v>0.0</v>
      </c>
      <c r="N9" s="46">
        <v>0.0</v>
      </c>
      <c r="P9" s="103" t="s">
        <v>114</v>
      </c>
    </row>
    <row r="10" ht="12.75" customHeight="1">
      <c r="A10" s="104"/>
      <c r="B10" s="30">
        <v>-13.0</v>
      </c>
      <c r="C10" s="101">
        <v>44004.0</v>
      </c>
      <c r="D10" s="102">
        <v>0.0</v>
      </c>
      <c r="E10" s="46"/>
      <c r="F10" s="46">
        <v>0.0</v>
      </c>
      <c r="G10" s="46">
        <v>0.0</v>
      </c>
      <c r="H10" s="46">
        <v>0.0</v>
      </c>
      <c r="I10" s="46">
        <v>0.0</v>
      </c>
      <c r="J10" s="46">
        <v>0.0</v>
      </c>
      <c r="K10" s="46">
        <v>0.0</v>
      </c>
      <c r="L10" s="46">
        <v>0.0</v>
      </c>
      <c r="M10" s="46">
        <v>0.0</v>
      </c>
      <c r="N10" s="46">
        <v>0.0</v>
      </c>
      <c r="P10" s="104"/>
    </row>
    <row r="11" ht="12.75" customHeight="1">
      <c r="A11" s="104"/>
      <c r="B11" s="30">
        <v>-12.0</v>
      </c>
      <c r="C11" s="101">
        <v>44011.0</v>
      </c>
      <c r="D11" s="102">
        <v>0.0</v>
      </c>
      <c r="E11" s="46"/>
      <c r="F11" s="46">
        <v>0.0</v>
      </c>
      <c r="G11" s="46">
        <v>0.0</v>
      </c>
      <c r="H11" s="46">
        <v>0.0</v>
      </c>
      <c r="I11" s="46">
        <v>0.0</v>
      </c>
      <c r="J11" s="46">
        <v>0.0</v>
      </c>
      <c r="K11" s="46">
        <v>0.0</v>
      </c>
      <c r="L11" s="46">
        <v>0.0</v>
      </c>
      <c r="M11" s="46">
        <v>0.0</v>
      </c>
      <c r="N11" s="46">
        <v>0.0</v>
      </c>
      <c r="P11" s="104"/>
    </row>
    <row r="12" ht="12.75" customHeight="1">
      <c r="A12" s="104"/>
      <c r="B12" s="30">
        <v>-11.0</v>
      </c>
      <c r="C12" s="101">
        <v>44018.0</v>
      </c>
      <c r="D12" s="102">
        <v>0.0</v>
      </c>
      <c r="E12" s="46"/>
      <c r="F12" s="46">
        <v>0.0</v>
      </c>
      <c r="G12" s="46">
        <v>0.0</v>
      </c>
      <c r="H12" s="46">
        <v>0.0</v>
      </c>
      <c r="I12" s="46">
        <v>0.0</v>
      </c>
      <c r="J12" s="46">
        <v>0.0</v>
      </c>
      <c r="K12" s="46">
        <v>0.0</v>
      </c>
      <c r="L12" s="46">
        <v>0.0</v>
      </c>
      <c r="M12" s="46">
        <v>0.0</v>
      </c>
      <c r="N12" s="46">
        <v>0.0</v>
      </c>
      <c r="P12" s="104"/>
    </row>
    <row r="13" ht="12.75" customHeight="1">
      <c r="A13" s="104"/>
      <c r="B13" s="30">
        <v>-10.0</v>
      </c>
      <c r="C13" s="101">
        <v>44025.0</v>
      </c>
      <c r="D13" s="102">
        <v>0.0</v>
      </c>
      <c r="E13" s="46"/>
      <c r="F13" s="46">
        <v>0.0</v>
      </c>
      <c r="G13" s="46">
        <v>0.0</v>
      </c>
      <c r="H13" s="46">
        <v>0.0</v>
      </c>
      <c r="I13" s="46">
        <v>0.0</v>
      </c>
      <c r="J13" s="46">
        <v>0.0</v>
      </c>
      <c r="K13" s="46">
        <v>0.0</v>
      </c>
      <c r="L13" s="46">
        <v>0.0</v>
      </c>
      <c r="M13" s="46">
        <v>0.0</v>
      </c>
      <c r="N13" s="46">
        <v>0.0</v>
      </c>
      <c r="P13" s="104"/>
    </row>
    <row r="14" ht="12.75" customHeight="1">
      <c r="A14" s="104"/>
      <c r="B14" s="30">
        <v>-9.0</v>
      </c>
      <c r="C14" s="101">
        <v>44032.0</v>
      </c>
      <c r="D14" s="102">
        <v>0.0</v>
      </c>
      <c r="E14" s="46"/>
      <c r="F14" s="46">
        <v>0.0</v>
      </c>
      <c r="G14" s="46">
        <v>0.0</v>
      </c>
      <c r="H14" s="46">
        <v>0.0</v>
      </c>
      <c r="I14" s="46">
        <v>0.0</v>
      </c>
      <c r="J14" s="46">
        <v>0.0</v>
      </c>
      <c r="K14" s="46">
        <v>0.0</v>
      </c>
      <c r="L14" s="46">
        <v>0.0</v>
      </c>
      <c r="M14" s="46">
        <v>0.0</v>
      </c>
      <c r="N14" s="46">
        <v>0.0</v>
      </c>
      <c r="P14" s="104"/>
    </row>
    <row r="15" ht="12.75" customHeight="1">
      <c r="A15" s="104"/>
      <c r="B15" s="30">
        <v>-8.0</v>
      </c>
      <c r="C15" s="101">
        <v>44039.0</v>
      </c>
      <c r="D15" s="102">
        <v>0.0</v>
      </c>
      <c r="E15" s="46"/>
      <c r="F15" s="46">
        <v>0.0</v>
      </c>
      <c r="G15" s="46">
        <v>0.0</v>
      </c>
      <c r="H15" s="46">
        <v>0.0</v>
      </c>
      <c r="I15" s="46">
        <v>0.0</v>
      </c>
      <c r="J15" s="46">
        <v>0.0</v>
      </c>
      <c r="K15" s="46">
        <v>0.0</v>
      </c>
      <c r="L15" s="46">
        <v>0.0</v>
      </c>
      <c r="M15" s="46">
        <v>0.0</v>
      </c>
      <c r="N15" s="46">
        <v>0.0</v>
      </c>
      <c r="P15" s="104"/>
    </row>
    <row r="16" ht="12.75" customHeight="1">
      <c r="A16" s="104"/>
      <c r="B16" s="30">
        <v>-7.0</v>
      </c>
      <c r="C16" s="101">
        <v>44046.0</v>
      </c>
      <c r="D16" s="102">
        <v>0.0</v>
      </c>
      <c r="E16" s="46"/>
      <c r="F16" s="46">
        <v>0.0</v>
      </c>
      <c r="G16" s="46">
        <v>0.0</v>
      </c>
      <c r="H16" s="46">
        <v>0.0</v>
      </c>
      <c r="I16" s="46">
        <v>0.0</v>
      </c>
      <c r="J16" s="46">
        <v>0.0</v>
      </c>
      <c r="K16" s="46">
        <v>0.0</v>
      </c>
      <c r="L16" s="46">
        <v>0.0</v>
      </c>
      <c r="M16" s="46">
        <v>0.0</v>
      </c>
      <c r="N16" s="46">
        <v>0.0</v>
      </c>
      <c r="P16" s="104"/>
    </row>
    <row r="17" ht="12.75" customHeight="1">
      <c r="A17" s="104"/>
      <c r="B17" s="30">
        <v>-6.0</v>
      </c>
      <c r="C17" s="101">
        <v>44053.0</v>
      </c>
      <c r="D17" s="102">
        <v>0.0</v>
      </c>
      <c r="E17" s="46"/>
      <c r="F17" s="46">
        <v>0.0</v>
      </c>
      <c r="G17" s="46">
        <v>0.0</v>
      </c>
      <c r="H17" s="46">
        <v>0.0</v>
      </c>
      <c r="I17" s="46">
        <v>0.0</v>
      </c>
      <c r="J17" s="46">
        <v>0.0</v>
      </c>
      <c r="K17" s="46">
        <v>0.0</v>
      </c>
      <c r="L17" s="46">
        <v>0.0</v>
      </c>
      <c r="M17" s="46">
        <v>0.0</v>
      </c>
      <c r="N17" s="46">
        <v>0.0</v>
      </c>
      <c r="P17" s="104"/>
    </row>
    <row r="18" ht="12.75" customHeight="1">
      <c r="A18" s="104"/>
      <c r="B18" s="30">
        <v>-5.0</v>
      </c>
      <c r="C18" s="101">
        <v>44060.0</v>
      </c>
      <c r="D18" s="102">
        <v>0.0</v>
      </c>
      <c r="E18" s="46"/>
      <c r="F18" s="46">
        <v>0.0</v>
      </c>
      <c r="G18" s="46">
        <v>0.0</v>
      </c>
      <c r="H18" s="46">
        <v>0.0</v>
      </c>
      <c r="I18" s="46">
        <v>0.0</v>
      </c>
      <c r="J18" s="46">
        <v>0.0</v>
      </c>
      <c r="K18" s="46">
        <v>0.0</v>
      </c>
      <c r="L18" s="46">
        <v>0.0</v>
      </c>
      <c r="M18" s="46">
        <v>0.0</v>
      </c>
      <c r="N18" s="46">
        <v>0.0</v>
      </c>
      <c r="P18" s="104"/>
    </row>
    <row r="19" ht="12.75" customHeight="1">
      <c r="A19" s="104"/>
      <c r="B19" s="30">
        <v>-4.0</v>
      </c>
      <c r="C19" s="101">
        <v>44067.0</v>
      </c>
      <c r="D19" s="102">
        <v>0.0</v>
      </c>
      <c r="E19" s="46"/>
      <c r="F19" s="46">
        <v>0.0</v>
      </c>
      <c r="G19" s="46">
        <v>0.0</v>
      </c>
      <c r="H19" s="46">
        <v>0.0</v>
      </c>
      <c r="I19" s="46">
        <v>0.0</v>
      </c>
      <c r="J19" s="46">
        <v>0.0</v>
      </c>
      <c r="K19" s="46">
        <v>0.0</v>
      </c>
      <c r="L19" s="46">
        <v>0.0</v>
      </c>
      <c r="M19" s="46">
        <v>0.0</v>
      </c>
      <c r="N19" s="46">
        <v>0.0</v>
      </c>
      <c r="P19" s="104"/>
    </row>
    <row r="20" ht="12.75" customHeight="1">
      <c r="A20" s="104"/>
      <c r="B20" s="30">
        <v>-3.0</v>
      </c>
      <c r="C20" s="101">
        <v>44074.0</v>
      </c>
      <c r="D20" s="102">
        <v>0.0</v>
      </c>
      <c r="E20" s="46"/>
      <c r="F20" s="46">
        <v>0.0</v>
      </c>
      <c r="G20" s="46">
        <v>0.0</v>
      </c>
      <c r="H20" s="46">
        <v>0.0</v>
      </c>
      <c r="I20" s="46">
        <v>0.0</v>
      </c>
      <c r="J20" s="46">
        <v>0.0</v>
      </c>
      <c r="K20" s="46">
        <v>0.0</v>
      </c>
      <c r="L20" s="46">
        <v>0.0</v>
      </c>
      <c r="M20" s="46">
        <v>0.0</v>
      </c>
      <c r="N20" s="46">
        <v>0.0</v>
      </c>
      <c r="P20" s="104"/>
    </row>
    <row r="21" ht="12.75" customHeight="1">
      <c r="A21" s="104"/>
      <c r="B21" s="30">
        <v>-2.0</v>
      </c>
      <c r="C21" s="101">
        <v>44081.0</v>
      </c>
      <c r="D21" s="102">
        <v>0.0</v>
      </c>
      <c r="E21" s="46"/>
      <c r="F21" s="46">
        <f t="shared" ref="F21:N21" si="1">F$3*F$6*$D21</f>
        <v>0</v>
      </c>
      <c r="G21" s="46">
        <f t="shared" si="1"/>
        <v>0</v>
      </c>
      <c r="H21" s="46">
        <f t="shared" si="1"/>
        <v>0</v>
      </c>
      <c r="I21" s="46">
        <f t="shared" si="1"/>
        <v>0</v>
      </c>
      <c r="J21" s="46">
        <f t="shared" si="1"/>
        <v>0</v>
      </c>
      <c r="K21" s="46">
        <f t="shared" si="1"/>
        <v>0</v>
      </c>
      <c r="L21" s="46">
        <f t="shared" si="1"/>
        <v>0</v>
      </c>
      <c r="M21" s="46">
        <f t="shared" si="1"/>
        <v>0</v>
      </c>
      <c r="N21" s="46">
        <f t="shared" si="1"/>
        <v>0</v>
      </c>
      <c r="P21" s="104"/>
    </row>
    <row r="22" ht="12.75" customHeight="1">
      <c r="B22" s="30">
        <v>-1.0</v>
      </c>
      <c r="C22" s="105">
        <v>44088.0</v>
      </c>
      <c r="D22" s="102">
        <v>1.0</v>
      </c>
      <c r="E22" s="46"/>
      <c r="F22" s="46">
        <f t="shared" ref="F22:N22" si="2">F$5*F$6*$D22</f>
        <v>342</v>
      </c>
      <c r="G22" s="46">
        <f t="shared" si="2"/>
        <v>342</v>
      </c>
      <c r="H22" s="46">
        <f t="shared" si="2"/>
        <v>342</v>
      </c>
      <c r="I22" s="46">
        <f t="shared" si="2"/>
        <v>342</v>
      </c>
      <c r="J22" s="46">
        <f t="shared" si="2"/>
        <v>342</v>
      </c>
      <c r="K22" s="46">
        <f t="shared" si="2"/>
        <v>342</v>
      </c>
      <c r="L22" s="46">
        <f t="shared" si="2"/>
        <v>342</v>
      </c>
      <c r="M22" s="46">
        <f t="shared" si="2"/>
        <v>342</v>
      </c>
      <c r="N22" s="46">
        <f t="shared" si="2"/>
        <v>270</v>
      </c>
    </row>
    <row r="23" ht="12.75" customHeight="1">
      <c r="B23" s="106">
        <v>1.0</v>
      </c>
      <c r="C23" s="101">
        <v>44095.0</v>
      </c>
      <c r="D23" s="107">
        <v>1.0</v>
      </c>
      <c r="E23" s="108"/>
      <c r="F23" s="46">
        <f t="shared" ref="F23:N23" si="3">F$5*F$6*$D23</f>
        <v>342</v>
      </c>
      <c r="G23" s="46">
        <f t="shared" si="3"/>
        <v>342</v>
      </c>
      <c r="H23" s="46">
        <f t="shared" si="3"/>
        <v>342</v>
      </c>
      <c r="I23" s="46">
        <f t="shared" si="3"/>
        <v>342</v>
      </c>
      <c r="J23" s="46">
        <f t="shared" si="3"/>
        <v>342</v>
      </c>
      <c r="K23" s="46">
        <f t="shared" si="3"/>
        <v>342</v>
      </c>
      <c r="L23" s="46">
        <f t="shared" si="3"/>
        <v>342</v>
      </c>
      <c r="M23" s="46">
        <f t="shared" si="3"/>
        <v>342</v>
      </c>
      <c r="N23" s="46">
        <f t="shared" si="3"/>
        <v>270</v>
      </c>
    </row>
    <row r="24" ht="12.75" customHeight="1">
      <c r="B24" s="30">
        <v>2.0</v>
      </c>
      <c r="C24" s="101">
        <v>44102.0</v>
      </c>
      <c r="D24" s="102">
        <v>1.0</v>
      </c>
      <c r="E24" s="46"/>
      <c r="F24" s="46">
        <f t="shared" ref="F24:N24" si="4">F$5*F$6*$D24</f>
        <v>342</v>
      </c>
      <c r="G24" s="46">
        <f t="shared" si="4"/>
        <v>342</v>
      </c>
      <c r="H24" s="46">
        <f t="shared" si="4"/>
        <v>342</v>
      </c>
      <c r="I24" s="46">
        <f t="shared" si="4"/>
        <v>342</v>
      </c>
      <c r="J24" s="46">
        <f t="shared" si="4"/>
        <v>342</v>
      </c>
      <c r="K24" s="46">
        <f t="shared" si="4"/>
        <v>342</v>
      </c>
      <c r="L24" s="46">
        <f t="shared" si="4"/>
        <v>342</v>
      </c>
      <c r="M24" s="46">
        <f t="shared" si="4"/>
        <v>342</v>
      </c>
      <c r="N24" s="46">
        <f t="shared" si="4"/>
        <v>270</v>
      </c>
    </row>
    <row r="25" ht="12.75" customHeight="1">
      <c r="B25" s="30">
        <v>3.0</v>
      </c>
      <c r="C25" s="101">
        <v>44109.0</v>
      </c>
      <c r="D25" s="102">
        <v>1.0</v>
      </c>
      <c r="E25" s="46"/>
      <c r="F25" s="46">
        <f t="shared" ref="F25:N25" si="5">F$5*F$6*$D25</f>
        <v>342</v>
      </c>
      <c r="G25" s="46">
        <f t="shared" si="5"/>
        <v>342</v>
      </c>
      <c r="H25" s="46">
        <f t="shared" si="5"/>
        <v>342</v>
      </c>
      <c r="I25" s="46">
        <f t="shared" si="5"/>
        <v>342</v>
      </c>
      <c r="J25" s="46">
        <f t="shared" si="5"/>
        <v>342</v>
      </c>
      <c r="K25" s="46">
        <f t="shared" si="5"/>
        <v>342</v>
      </c>
      <c r="L25" s="46">
        <f t="shared" si="5"/>
        <v>342</v>
      </c>
      <c r="M25" s="46">
        <f t="shared" si="5"/>
        <v>342</v>
      </c>
      <c r="N25" s="46">
        <f t="shared" si="5"/>
        <v>270</v>
      </c>
    </row>
    <row r="26" ht="12.75" customHeight="1">
      <c r="B26" s="30">
        <v>4.0</v>
      </c>
      <c r="C26" s="101">
        <v>44116.0</v>
      </c>
      <c r="D26" s="102">
        <v>1.0</v>
      </c>
      <c r="E26" s="46"/>
      <c r="F26" s="46">
        <f t="shared" ref="F26:N26" si="6">F$5*F$6*$D26</f>
        <v>342</v>
      </c>
      <c r="G26" s="46">
        <f t="shared" si="6"/>
        <v>342</v>
      </c>
      <c r="H26" s="46">
        <f t="shared" si="6"/>
        <v>342</v>
      </c>
      <c r="I26" s="46">
        <f t="shared" si="6"/>
        <v>342</v>
      </c>
      <c r="J26" s="46">
        <f t="shared" si="6"/>
        <v>342</v>
      </c>
      <c r="K26" s="46">
        <f t="shared" si="6"/>
        <v>342</v>
      </c>
      <c r="L26" s="46">
        <f t="shared" si="6"/>
        <v>342</v>
      </c>
      <c r="M26" s="46">
        <f t="shared" si="6"/>
        <v>342</v>
      </c>
      <c r="N26" s="46">
        <f t="shared" si="6"/>
        <v>270</v>
      </c>
    </row>
    <row r="27" ht="12.75" customHeight="1">
      <c r="B27" s="30">
        <v>5.0</v>
      </c>
      <c r="C27" s="101">
        <v>44123.0</v>
      </c>
      <c r="D27" s="102">
        <v>1.0</v>
      </c>
      <c r="E27" s="46"/>
      <c r="F27" s="46">
        <f t="shared" ref="F27:N27" si="7">F$5*F$6*$D27</f>
        <v>342</v>
      </c>
      <c r="G27" s="46">
        <f t="shared" si="7"/>
        <v>342</v>
      </c>
      <c r="H27" s="46">
        <f t="shared" si="7"/>
        <v>342</v>
      </c>
      <c r="I27" s="46">
        <f t="shared" si="7"/>
        <v>342</v>
      </c>
      <c r="J27" s="46">
        <f t="shared" si="7"/>
        <v>342</v>
      </c>
      <c r="K27" s="46">
        <f t="shared" si="7"/>
        <v>342</v>
      </c>
      <c r="L27" s="46">
        <f t="shared" si="7"/>
        <v>342</v>
      </c>
      <c r="M27" s="46">
        <f t="shared" si="7"/>
        <v>342</v>
      </c>
      <c r="N27" s="46">
        <f t="shared" si="7"/>
        <v>270</v>
      </c>
    </row>
    <row r="28" ht="12.75" customHeight="1">
      <c r="B28" s="30">
        <v>6.0</v>
      </c>
      <c r="C28" s="101">
        <v>44130.0</v>
      </c>
      <c r="D28" s="102">
        <v>1.0</v>
      </c>
      <c r="E28" s="46"/>
      <c r="F28" s="46">
        <f t="shared" ref="F28:N28" si="8">F$5*F$6*$D28</f>
        <v>342</v>
      </c>
      <c r="G28" s="46">
        <f t="shared" si="8"/>
        <v>342</v>
      </c>
      <c r="H28" s="46">
        <f t="shared" si="8"/>
        <v>342</v>
      </c>
      <c r="I28" s="46">
        <f t="shared" si="8"/>
        <v>342</v>
      </c>
      <c r="J28" s="46">
        <f t="shared" si="8"/>
        <v>342</v>
      </c>
      <c r="K28" s="46">
        <f t="shared" si="8"/>
        <v>342</v>
      </c>
      <c r="L28" s="46">
        <f t="shared" si="8"/>
        <v>342</v>
      </c>
      <c r="M28" s="46">
        <f t="shared" si="8"/>
        <v>342</v>
      </c>
      <c r="N28" s="46">
        <f t="shared" si="8"/>
        <v>270</v>
      </c>
    </row>
    <row r="29" ht="12.75" customHeight="1">
      <c r="B29" s="30">
        <v>7.0</v>
      </c>
      <c r="C29" s="101">
        <v>44137.0</v>
      </c>
      <c r="D29" s="102">
        <v>1.0</v>
      </c>
      <c r="E29" s="46"/>
      <c r="F29" s="46">
        <f t="shared" ref="F29:N29" si="9">F$5*F$6*$D29</f>
        <v>342</v>
      </c>
      <c r="G29" s="46">
        <f t="shared" si="9"/>
        <v>342</v>
      </c>
      <c r="H29" s="46">
        <f t="shared" si="9"/>
        <v>342</v>
      </c>
      <c r="I29" s="46">
        <f t="shared" si="9"/>
        <v>342</v>
      </c>
      <c r="J29" s="46">
        <f t="shared" si="9"/>
        <v>342</v>
      </c>
      <c r="K29" s="46">
        <f t="shared" si="9"/>
        <v>342</v>
      </c>
      <c r="L29" s="46">
        <f t="shared" si="9"/>
        <v>342</v>
      </c>
      <c r="M29" s="46">
        <f t="shared" si="9"/>
        <v>342</v>
      </c>
      <c r="N29" s="46">
        <f t="shared" si="9"/>
        <v>270</v>
      </c>
    </row>
    <row r="30" ht="12.75" customHeight="1">
      <c r="B30" s="30">
        <v>8.0</v>
      </c>
      <c r="C30" s="101">
        <v>44144.0</v>
      </c>
      <c r="D30" s="102">
        <v>1.0</v>
      </c>
      <c r="E30" s="46"/>
      <c r="F30" s="46">
        <f t="shared" ref="F30:N30" si="10">F$5*F$6*$D30</f>
        <v>342</v>
      </c>
      <c r="G30" s="46">
        <f t="shared" si="10"/>
        <v>342</v>
      </c>
      <c r="H30" s="46">
        <f t="shared" si="10"/>
        <v>342</v>
      </c>
      <c r="I30" s="46">
        <f t="shared" si="10"/>
        <v>342</v>
      </c>
      <c r="J30" s="46">
        <f t="shared" si="10"/>
        <v>342</v>
      </c>
      <c r="K30" s="46">
        <f t="shared" si="10"/>
        <v>342</v>
      </c>
      <c r="L30" s="46">
        <f t="shared" si="10"/>
        <v>342</v>
      </c>
      <c r="M30" s="46">
        <f t="shared" si="10"/>
        <v>342</v>
      </c>
      <c r="N30" s="46">
        <f t="shared" si="10"/>
        <v>270</v>
      </c>
    </row>
    <row r="31" ht="12.75" customHeight="1">
      <c r="B31" s="30">
        <v>9.0</v>
      </c>
      <c r="C31" s="101">
        <v>44151.0</v>
      </c>
      <c r="D31" s="102">
        <v>1.0</v>
      </c>
      <c r="E31" s="46"/>
      <c r="F31" s="46">
        <f t="shared" ref="F31:N31" si="11">F$5*F$6*$D31</f>
        <v>342</v>
      </c>
      <c r="G31" s="46">
        <f t="shared" si="11"/>
        <v>342</v>
      </c>
      <c r="H31" s="46">
        <f t="shared" si="11"/>
        <v>342</v>
      </c>
      <c r="I31" s="46">
        <f t="shared" si="11"/>
        <v>342</v>
      </c>
      <c r="J31" s="46">
        <f t="shared" si="11"/>
        <v>342</v>
      </c>
      <c r="K31" s="46">
        <f t="shared" si="11"/>
        <v>342</v>
      </c>
      <c r="L31" s="46">
        <f t="shared" si="11"/>
        <v>342</v>
      </c>
      <c r="M31" s="46">
        <f t="shared" si="11"/>
        <v>342</v>
      </c>
      <c r="N31" s="46">
        <f t="shared" si="11"/>
        <v>270</v>
      </c>
    </row>
    <row r="32" ht="12.75" customHeight="1">
      <c r="B32" s="30">
        <v>10.0</v>
      </c>
      <c r="C32" s="101">
        <v>44158.0</v>
      </c>
      <c r="D32" s="102">
        <v>0.0</v>
      </c>
      <c r="E32" s="46"/>
      <c r="F32" s="46">
        <f t="shared" ref="F32:N32" si="12">F$5*F$6*$D32</f>
        <v>0</v>
      </c>
      <c r="G32" s="46">
        <f t="shared" si="12"/>
        <v>0</v>
      </c>
      <c r="H32" s="46">
        <f t="shared" si="12"/>
        <v>0</v>
      </c>
      <c r="I32" s="46">
        <f t="shared" si="12"/>
        <v>0</v>
      </c>
      <c r="J32" s="46">
        <f t="shared" si="12"/>
        <v>0</v>
      </c>
      <c r="K32" s="46">
        <f t="shared" si="12"/>
        <v>0</v>
      </c>
      <c r="L32" s="46">
        <f t="shared" si="12"/>
        <v>0</v>
      </c>
      <c r="M32" s="46">
        <f t="shared" si="12"/>
        <v>0</v>
      </c>
      <c r="N32" s="46">
        <f t="shared" si="12"/>
        <v>0</v>
      </c>
    </row>
    <row r="33" ht="12.75" customHeight="1">
      <c r="B33" s="30">
        <v>11.0</v>
      </c>
      <c r="C33" s="101">
        <v>44165.0</v>
      </c>
      <c r="D33" s="102">
        <v>1.0</v>
      </c>
      <c r="E33" s="46"/>
      <c r="F33" s="46">
        <f t="shared" ref="F33:N33" si="13">F$5*F$6*$D33</f>
        <v>342</v>
      </c>
      <c r="G33" s="46">
        <f t="shared" si="13"/>
        <v>342</v>
      </c>
      <c r="H33" s="46">
        <f t="shared" si="13"/>
        <v>342</v>
      </c>
      <c r="I33" s="46">
        <f t="shared" si="13"/>
        <v>342</v>
      </c>
      <c r="J33" s="46">
        <f t="shared" si="13"/>
        <v>342</v>
      </c>
      <c r="K33" s="46">
        <f t="shared" si="13"/>
        <v>342</v>
      </c>
      <c r="L33" s="46">
        <f t="shared" si="13"/>
        <v>342</v>
      </c>
      <c r="M33" s="46">
        <f t="shared" si="13"/>
        <v>342</v>
      </c>
      <c r="N33" s="46">
        <f t="shared" si="13"/>
        <v>270</v>
      </c>
    </row>
    <row r="34" ht="12.75" customHeight="1">
      <c r="B34" s="30">
        <v>12.0</v>
      </c>
      <c r="C34" s="101">
        <v>44172.0</v>
      </c>
      <c r="D34" s="102">
        <v>1.0</v>
      </c>
      <c r="E34" s="46"/>
      <c r="F34" s="46">
        <f t="shared" ref="F34:N34" si="14">F$5*F$6*$D34</f>
        <v>342</v>
      </c>
      <c r="G34" s="46">
        <f t="shared" si="14"/>
        <v>342</v>
      </c>
      <c r="H34" s="46">
        <f t="shared" si="14"/>
        <v>342</v>
      </c>
      <c r="I34" s="46">
        <f t="shared" si="14"/>
        <v>342</v>
      </c>
      <c r="J34" s="46">
        <f t="shared" si="14"/>
        <v>342</v>
      </c>
      <c r="K34" s="46">
        <f t="shared" si="14"/>
        <v>342</v>
      </c>
      <c r="L34" s="46">
        <f t="shared" si="14"/>
        <v>342</v>
      </c>
      <c r="M34" s="46">
        <f t="shared" si="14"/>
        <v>342</v>
      </c>
      <c r="N34" s="46">
        <f t="shared" si="14"/>
        <v>270</v>
      </c>
    </row>
    <row r="35" ht="12.75" customHeight="1">
      <c r="B35" s="30">
        <v>13.0</v>
      </c>
      <c r="C35" s="101">
        <v>44179.0</v>
      </c>
      <c r="D35" s="102">
        <v>0.0</v>
      </c>
      <c r="E35" s="46"/>
      <c r="F35" s="46">
        <f t="shared" ref="F35:N35" si="15">F$5*F$6*$D35</f>
        <v>0</v>
      </c>
      <c r="G35" s="46">
        <f t="shared" si="15"/>
        <v>0</v>
      </c>
      <c r="H35" s="46">
        <f t="shared" si="15"/>
        <v>0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</row>
    <row r="36" ht="12.75" customHeight="1">
      <c r="B36" s="30">
        <v>14.0</v>
      </c>
      <c r="C36" s="101">
        <v>44186.0</v>
      </c>
      <c r="D36" s="102">
        <v>0.0</v>
      </c>
      <c r="E36" s="46"/>
      <c r="F36" s="46">
        <f t="shared" ref="F36:N36" si="16">F$5*F$6*$D36</f>
        <v>0</v>
      </c>
      <c r="G36" s="46">
        <f t="shared" si="16"/>
        <v>0</v>
      </c>
      <c r="H36" s="46">
        <f t="shared" si="16"/>
        <v>0</v>
      </c>
      <c r="I36" s="46">
        <f t="shared" si="16"/>
        <v>0</v>
      </c>
      <c r="J36" s="46">
        <f t="shared" si="16"/>
        <v>0</v>
      </c>
      <c r="K36" s="46">
        <f t="shared" si="16"/>
        <v>0</v>
      </c>
      <c r="L36" s="46">
        <f t="shared" si="16"/>
        <v>0</v>
      </c>
      <c r="M36" s="46">
        <f t="shared" si="16"/>
        <v>0</v>
      </c>
      <c r="N36" s="46">
        <f t="shared" si="16"/>
        <v>0</v>
      </c>
    </row>
    <row r="37" ht="12.75" customHeight="1">
      <c r="B37" s="30">
        <v>15.0</v>
      </c>
      <c r="C37" s="101">
        <v>44193.0</v>
      </c>
      <c r="D37" s="102">
        <v>0.0</v>
      </c>
      <c r="E37" s="46"/>
      <c r="F37" s="46">
        <f t="shared" ref="F37:N37" si="17">F$5*F$6*$D37</f>
        <v>0</v>
      </c>
      <c r="G37" s="46">
        <f t="shared" si="17"/>
        <v>0</v>
      </c>
      <c r="H37" s="46">
        <f t="shared" si="17"/>
        <v>0</v>
      </c>
      <c r="I37" s="46">
        <f t="shared" si="17"/>
        <v>0</v>
      </c>
      <c r="J37" s="46">
        <f t="shared" si="17"/>
        <v>0</v>
      </c>
      <c r="K37" s="46">
        <f t="shared" si="17"/>
        <v>0</v>
      </c>
      <c r="L37" s="46">
        <f t="shared" si="17"/>
        <v>0</v>
      </c>
      <c r="M37" s="46">
        <f t="shared" si="17"/>
        <v>0</v>
      </c>
      <c r="N37" s="46">
        <f t="shared" si="17"/>
        <v>0</v>
      </c>
    </row>
    <row r="38" ht="12.75" customHeight="1">
      <c r="B38" s="30">
        <v>16.0</v>
      </c>
      <c r="C38" s="101">
        <v>44200.0</v>
      </c>
      <c r="D38" s="102">
        <v>1.0</v>
      </c>
      <c r="E38" s="46"/>
      <c r="F38" s="46">
        <f t="shared" ref="F38:N38" si="18">F$5*F$6*$D38</f>
        <v>342</v>
      </c>
      <c r="G38" s="46">
        <f t="shared" si="18"/>
        <v>342</v>
      </c>
      <c r="H38" s="46">
        <f t="shared" si="18"/>
        <v>342</v>
      </c>
      <c r="I38" s="46">
        <f t="shared" si="18"/>
        <v>342</v>
      </c>
      <c r="J38" s="46">
        <f t="shared" si="18"/>
        <v>342</v>
      </c>
      <c r="K38" s="46">
        <f t="shared" si="18"/>
        <v>342</v>
      </c>
      <c r="L38" s="46">
        <f t="shared" si="18"/>
        <v>342</v>
      </c>
      <c r="M38" s="46">
        <f t="shared" si="18"/>
        <v>342</v>
      </c>
      <c r="N38" s="46">
        <f t="shared" si="18"/>
        <v>270</v>
      </c>
    </row>
    <row r="39" ht="12.75" customHeight="1">
      <c r="B39" s="30">
        <v>17.0</v>
      </c>
      <c r="C39" s="101">
        <v>44207.0</v>
      </c>
      <c r="D39" s="102">
        <v>1.0</v>
      </c>
      <c r="E39" s="46"/>
      <c r="F39" s="46">
        <f t="shared" ref="F39:N39" si="19">F$5*F$6*$D39</f>
        <v>342</v>
      </c>
      <c r="G39" s="46">
        <f t="shared" si="19"/>
        <v>342</v>
      </c>
      <c r="H39" s="46">
        <f t="shared" si="19"/>
        <v>342</v>
      </c>
      <c r="I39" s="46">
        <f t="shared" si="19"/>
        <v>342</v>
      </c>
      <c r="J39" s="46">
        <f t="shared" si="19"/>
        <v>342</v>
      </c>
      <c r="K39" s="46">
        <f t="shared" si="19"/>
        <v>342</v>
      </c>
      <c r="L39" s="46">
        <f t="shared" si="19"/>
        <v>342</v>
      </c>
      <c r="M39" s="46">
        <f t="shared" si="19"/>
        <v>342</v>
      </c>
      <c r="N39" s="46">
        <f t="shared" si="19"/>
        <v>270</v>
      </c>
    </row>
    <row r="40" ht="12.75" customHeight="1">
      <c r="B40" s="30">
        <v>18.0</v>
      </c>
      <c r="C40" s="101">
        <v>44214.0</v>
      </c>
      <c r="D40" s="102">
        <v>1.0</v>
      </c>
      <c r="E40" s="46"/>
      <c r="F40" s="46">
        <f t="shared" ref="F40:N40" si="20">F$5*F$6*$D40</f>
        <v>342</v>
      </c>
      <c r="G40" s="46">
        <f t="shared" si="20"/>
        <v>342</v>
      </c>
      <c r="H40" s="46">
        <f t="shared" si="20"/>
        <v>342</v>
      </c>
      <c r="I40" s="46">
        <f t="shared" si="20"/>
        <v>342</v>
      </c>
      <c r="J40" s="46">
        <f t="shared" si="20"/>
        <v>342</v>
      </c>
      <c r="K40" s="46">
        <f t="shared" si="20"/>
        <v>342</v>
      </c>
      <c r="L40" s="46">
        <f t="shared" si="20"/>
        <v>342</v>
      </c>
      <c r="M40" s="46">
        <f t="shared" si="20"/>
        <v>342</v>
      </c>
      <c r="N40" s="46">
        <f t="shared" si="20"/>
        <v>270</v>
      </c>
    </row>
    <row r="41" ht="12.75" customHeight="1">
      <c r="B41" s="30">
        <v>19.0</v>
      </c>
      <c r="C41" s="101">
        <v>44221.0</v>
      </c>
      <c r="D41" s="102">
        <v>1.0</v>
      </c>
      <c r="E41" s="46"/>
      <c r="F41" s="46">
        <f t="shared" ref="F41:N41" si="21">F$5*F$6*$D41</f>
        <v>342</v>
      </c>
      <c r="G41" s="46">
        <f t="shared" si="21"/>
        <v>342</v>
      </c>
      <c r="H41" s="46">
        <f t="shared" si="21"/>
        <v>342</v>
      </c>
      <c r="I41" s="46">
        <f t="shared" si="21"/>
        <v>342</v>
      </c>
      <c r="J41" s="46">
        <f t="shared" si="21"/>
        <v>342</v>
      </c>
      <c r="K41" s="46">
        <f t="shared" si="21"/>
        <v>342</v>
      </c>
      <c r="L41" s="46">
        <f t="shared" si="21"/>
        <v>342</v>
      </c>
      <c r="M41" s="46">
        <f t="shared" si="21"/>
        <v>342</v>
      </c>
      <c r="N41" s="46">
        <f t="shared" si="21"/>
        <v>270</v>
      </c>
    </row>
    <row r="42" ht="12.75" customHeight="1">
      <c r="B42" s="30">
        <v>20.0</v>
      </c>
      <c r="C42" s="101">
        <v>44228.0</v>
      </c>
      <c r="D42" s="102">
        <v>1.0</v>
      </c>
      <c r="E42" s="46"/>
      <c r="F42" s="46">
        <f t="shared" ref="F42:N42" si="22">F$5*F$6*$D42</f>
        <v>342</v>
      </c>
      <c r="G42" s="46">
        <f t="shared" si="22"/>
        <v>342</v>
      </c>
      <c r="H42" s="46">
        <f t="shared" si="22"/>
        <v>342</v>
      </c>
      <c r="I42" s="46">
        <f t="shared" si="22"/>
        <v>342</v>
      </c>
      <c r="J42" s="46">
        <f t="shared" si="22"/>
        <v>342</v>
      </c>
      <c r="K42" s="46">
        <f t="shared" si="22"/>
        <v>342</v>
      </c>
      <c r="L42" s="46">
        <f t="shared" si="22"/>
        <v>342</v>
      </c>
      <c r="M42" s="46">
        <f t="shared" si="22"/>
        <v>342</v>
      </c>
      <c r="N42" s="46">
        <f t="shared" si="22"/>
        <v>270</v>
      </c>
    </row>
    <row r="43" ht="12.75" customHeight="1">
      <c r="B43" s="30">
        <v>21.0</v>
      </c>
      <c r="C43" s="101">
        <v>44235.0</v>
      </c>
      <c r="D43" s="102">
        <v>1.0</v>
      </c>
      <c r="E43" s="46"/>
      <c r="F43" s="46">
        <f t="shared" ref="F43:N43" si="23">F$5*F$6*$D43</f>
        <v>342</v>
      </c>
      <c r="G43" s="46">
        <f t="shared" si="23"/>
        <v>342</v>
      </c>
      <c r="H43" s="46">
        <f t="shared" si="23"/>
        <v>342</v>
      </c>
      <c r="I43" s="46">
        <f t="shared" si="23"/>
        <v>342</v>
      </c>
      <c r="J43" s="46">
        <f t="shared" si="23"/>
        <v>342</v>
      </c>
      <c r="K43" s="46">
        <f t="shared" si="23"/>
        <v>342</v>
      </c>
      <c r="L43" s="46">
        <f t="shared" si="23"/>
        <v>342</v>
      </c>
      <c r="M43" s="46">
        <f t="shared" si="23"/>
        <v>342</v>
      </c>
      <c r="N43" s="46">
        <f t="shared" si="23"/>
        <v>270</v>
      </c>
    </row>
    <row r="44" ht="12.75" customHeight="1">
      <c r="B44" s="30">
        <v>22.0</v>
      </c>
      <c r="C44" s="101">
        <v>44242.0</v>
      </c>
      <c r="D44" s="102">
        <v>1.0</v>
      </c>
      <c r="E44" s="46"/>
      <c r="F44" s="46">
        <f t="shared" ref="F44:N44" si="24">F$5*F$6*$D44</f>
        <v>342</v>
      </c>
      <c r="G44" s="46">
        <f t="shared" si="24"/>
        <v>342</v>
      </c>
      <c r="H44" s="46">
        <f t="shared" si="24"/>
        <v>342</v>
      </c>
      <c r="I44" s="46">
        <f t="shared" si="24"/>
        <v>342</v>
      </c>
      <c r="J44" s="46">
        <f t="shared" si="24"/>
        <v>342</v>
      </c>
      <c r="K44" s="46">
        <f t="shared" si="24"/>
        <v>342</v>
      </c>
      <c r="L44" s="46">
        <f t="shared" si="24"/>
        <v>342</v>
      </c>
      <c r="M44" s="46">
        <f t="shared" si="24"/>
        <v>342</v>
      </c>
      <c r="N44" s="46">
        <f t="shared" si="24"/>
        <v>270</v>
      </c>
    </row>
    <row r="45" ht="12.75" customHeight="1">
      <c r="B45" s="30">
        <v>23.0</v>
      </c>
      <c r="C45" s="101">
        <v>44249.0</v>
      </c>
      <c r="D45" s="102">
        <v>1.0</v>
      </c>
      <c r="E45" s="46"/>
      <c r="F45" s="46">
        <f t="shared" ref="F45:N45" si="25">F$5*F$6*$D45</f>
        <v>342</v>
      </c>
      <c r="G45" s="46">
        <f t="shared" si="25"/>
        <v>342</v>
      </c>
      <c r="H45" s="46">
        <f t="shared" si="25"/>
        <v>342</v>
      </c>
      <c r="I45" s="46">
        <f t="shared" si="25"/>
        <v>342</v>
      </c>
      <c r="J45" s="46">
        <f t="shared" si="25"/>
        <v>342</v>
      </c>
      <c r="K45" s="46">
        <f t="shared" si="25"/>
        <v>342</v>
      </c>
      <c r="L45" s="46">
        <f t="shared" si="25"/>
        <v>342</v>
      </c>
      <c r="M45" s="46">
        <f t="shared" si="25"/>
        <v>342</v>
      </c>
      <c r="N45" s="46">
        <f t="shared" si="25"/>
        <v>270</v>
      </c>
    </row>
    <row r="46" ht="12.75" customHeight="1">
      <c r="B46" s="30">
        <v>24.0</v>
      </c>
      <c r="C46" s="101">
        <v>44256.0</v>
      </c>
      <c r="D46" s="102">
        <v>1.0</v>
      </c>
      <c r="E46" s="46"/>
      <c r="F46" s="46">
        <f t="shared" ref="F46:N46" si="26">F$5*F$6*$D46</f>
        <v>342</v>
      </c>
      <c r="G46" s="46">
        <f t="shared" si="26"/>
        <v>342</v>
      </c>
      <c r="H46" s="46">
        <f t="shared" si="26"/>
        <v>342</v>
      </c>
      <c r="I46" s="46">
        <f t="shared" si="26"/>
        <v>342</v>
      </c>
      <c r="J46" s="46">
        <f t="shared" si="26"/>
        <v>342</v>
      </c>
      <c r="K46" s="46">
        <f t="shared" si="26"/>
        <v>342</v>
      </c>
      <c r="L46" s="46">
        <f t="shared" si="26"/>
        <v>342</v>
      </c>
      <c r="M46" s="46">
        <f t="shared" si="26"/>
        <v>342</v>
      </c>
      <c r="N46" s="46">
        <f t="shared" si="26"/>
        <v>270</v>
      </c>
    </row>
    <row r="47" ht="12.75" customHeight="1">
      <c r="B47" s="30">
        <v>25.0</v>
      </c>
      <c r="C47" s="101">
        <v>44263.0</v>
      </c>
      <c r="D47" s="102">
        <v>1.0</v>
      </c>
      <c r="E47" s="46"/>
      <c r="F47" s="46">
        <f t="shared" ref="F47:N47" si="27">F$5*F$6*$D47</f>
        <v>342</v>
      </c>
      <c r="G47" s="46">
        <f t="shared" si="27"/>
        <v>342</v>
      </c>
      <c r="H47" s="46">
        <f t="shared" si="27"/>
        <v>342</v>
      </c>
      <c r="I47" s="46">
        <f t="shared" si="27"/>
        <v>342</v>
      </c>
      <c r="J47" s="46">
        <f t="shared" si="27"/>
        <v>342</v>
      </c>
      <c r="K47" s="46">
        <f t="shared" si="27"/>
        <v>342</v>
      </c>
      <c r="L47" s="46">
        <f t="shared" si="27"/>
        <v>342</v>
      </c>
      <c r="M47" s="46">
        <f t="shared" si="27"/>
        <v>342</v>
      </c>
      <c r="N47" s="46">
        <f t="shared" si="27"/>
        <v>270</v>
      </c>
    </row>
    <row r="48" ht="12.75" customHeight="1">
      <c r="B48" s="30">
        <v>26.0</v>
      </c>
      <c r="C48" s="101">
        <v>44270.0</v>
      </c>
      <c r="D48" s="102">
        <v>1.0</v>
      </c>
      <c r="E48" s="46"/>
      <c r="F48" s="46">
        <f t="shared" ref="F48:N48" si="28">F$5*F$6*$D48</f>
        <v>342</v>
      </c>
      <c r="G48" s="46">
        <f t="shared" si="28"/>
        <v>342</v>
      </c>
      <c r="H48" s="46">
        <f t="shared" si="28"/>
        <v>342</v>
      </c>
      <c r="I48" s="46">
        <f t="shared" si="28"/>
        <v>342</v>
      </c>
      <c r="J48" s="46">
        <f t="shared" si="28"/>
        <v>342</v>
      </c>
      <c r="K48" s="46">
        <f t="shared" si="28"/>
        <v>342</v>
      </c>
      <c r="L48" s="46">
        <f t="shared" si="28"/>
        <v>342</v>
      </c>
      <c r="M48" s="46">
        <f t="shared" si="28"/>
        <v>342</v>
      </c>
      <c r="N48" s="46">
        <f t="shared" si="28"/>
        <v>270</v>
      </c>
    </row>
    <row r="49" ht="12.75" customHeight="1">
      <c r="B49" s="30">
        <v>27.0</v>
      </c>
      <c r="C49" s="101">
        <v>44277.0</v>
      </c>
      <c r="D49" s="102">
        <v>0.0</v>
      </c>
      <c r="E49" s="46"/>
      <c r="F49" s="46">
        <f t="shared" ref="F49:N49" si="29">F$5*F$6*$D49</f>
        <v>0</v>
      </c>
      <c r="G49" s="46">
        <f t="shared" si="29"/>
        <v>0</v>
      </c>
      <c r="H49" s="46">
        <f t="shared" si="29"/>
        <v>0</v>
      </c>
      <c r="I49" s="46">
        <f t="shared" si="29"/>
        <v>0</v>
      </c>
      <c r="J49" s="46">
        <f t="shared" si="29"/>
        <v>0</v>
      </c>
      <c r="K49" s="46">
        <f t="shared" si="29"/>
        <v>0</v>
      </c>
      <c r="L49" s="46">
        <f t="shared" si="29"/>
        <v>0</v>
      </c>
      <c r="M49" s="46">
        <f t="shared" si="29"/>
        <v>0</v>
      </c>
      <c r="N49" s="46">
        <f t="shared" si="29"/>
        <v>0</v>
      </c>
    </row>
    <row r="50" ht="12.75" customHeight="1">
      <c r="B50" s="30">
        <v>28.0</v>
      </c>
      <c r="C50" s="101">
        <v>44284.0</v>
      </c>
      <c r="D50" s="102">
        <v>1.0</v>
      </c>
      <c r="E50" s="46"/>
      <c r="F50" s="46">
        <f t="shared" ref="F50:N50" si="30">F$5*F$6*$D50</f>
        <v>342</v>
      </c>
      <c r="G50" s="46">
        <f t="shared" si="30"/>
        <v>342</v>
      </c>
      <c r="H50" s="46">
        <f t="shared" si="30"/>
        <v>342</v>
      </c>
      <c r="I50" s="46">
        <f t="shared" si="30"/>
        <v>342</v>
      </c>
      <c r="J50" s="46">
        <f t="shared" si="30"/>
        <v>342</v>
      </c>
      <c r="K50" s="46">
        <f t="shared" si="30"/>
        <v>342</v>
      </c>
      <c r="L50" s="46">
        <f t="shared" si="30"/>
        <v>342</v>
      </c>
      <c r="M50" s="46">
        <f t="shared" si="30"/>
        <v>342</v>
      </c>
      <c r="N50" s="46">
        <f t="shared" si="30"/>
        <v>270</v>
      </c>
    </row>
    <row r="51" ht="12.75" customHeight="1">
      <c r="B51" s="30">
        <v>29.0</v>
      </c>
      <c r="C51" s="101">
        <v>44291.0</v>
      </c>
      <c r="D51" s="102">
        <v>1.0</v>
      </c>
      <c r="E51" s="46"/>
      <c r="F51" s="46">
        <f t="shared" ref="F51:N51" si="31">F$5*F$6*$D51</f>
        <v>342</v>
      </c>
      <c r="G51" s="46">
        <f t="shared" si="31"/>
        <v>342</v>
      </c>
      <c r="H51" s="46">
        <f t="shared" si="31"/>
        <v>342</v>
      </c>
      <c r="I51" s="46">
        <f t="shared" si="31"/>
        <v>342</v>
      </c>
      <c r="J51" s="46">
        <f t="shared" si="31"/>
        <v>342</v>
      </c>
      <c r="K51" s="46">
        <f t="shared" si="31"/>
        <v>342</v>
      </c>
      <c r="L51" s="46">
        <f t="shared" si="31"/>
        <v>342</v>
      </c>
      <c r="M51" s="46">
        <f t="shared" si="31"/>
        <v>342</v>
      </c>
      <c r="N51" s="46">
        <f t="shared" si="31"/>
        <v>270</v>
      </c>
    </row>
    <row r="52" ht="12.75" customHeight="1">
      <c r="B52" s="30">
        <v>30.0</v>
      </c>
      <c r="C52" s="101">
        <v>44298.0</v>
      </c>
      <c r="D52" s="102">
        <v>1.0</v>
      </c>
      <c r="E52" s="46"/>
      <c r="F52" s="46">
        <f t="shared" ref="F52:N52" si="32">F$5*F$6*$D52</f>
        <v>342</v>
      </c>
      <c r="G52" s="46">
        <f t="shared" si="32"/>
        <v>342</v>
      </c>
      <c r="H52" s="46">
        <f t="shared" si="32"/>
        <v>342</v>
      </c>
      <c r="I52" s="46">
        <f t="shared" si="32"/>
        <v>342</v>
      </c>
      <c r="J52" s="46">
        <f t="shared" si="32"/>
        <v>342</v>
      </c>
      <c r="K52" s="46">
        <f t="shared" si="32"/>
        <v>342</v>
      </c>
      <c r="L52" s="46">
        <f t="shared" si="32"/>
        <v>342</v>
      </c>
      <c r="M52" s="46">
        <f t="shared" si="32"/>
        <v>342</v>
      </c>
      <c r="N52" s="46">
        <f t="shared" si="32"/>
        <v>270</v>
      </c>
    </row>
    <row r="53" ht="12.75" customHeight="1">
      <c r="B53" s="30">
        <v>31.0</v>
      </c>
      <c r="C53" s="101">
        <v>44305.0</v>
      </c>
      <c r="D53" s="102">
        <v>1.0</v>
      </c>
      <c r="E53" s="46"/>
      <c r="F53" s="46">
        <f t="shared" ref="F53:N53" si="33">F$5*F$6*$D53</f>
        <v>342</v>
      </c>
      <c r="G53" s="46">
        <f t="shared" si="33"/>
        <v>342</v>
      </c>
      <c r="H53" s="46">
        <f t="shared" si="33"/>
        <v>342</v>
      </c>
      <c r="I53" s="46">
        <f t="shared" si="33"/>
        <v>342</v>
      </c>
      <c r="J53" s="46">
        <f t="shared" si="33"/>
        <v>342</v>
      </c>
      <c r="K53" s="46">
        <f t="shared" si="33"/>
        <v>342</v>
      </c>
      <c r="L53" s="46">
        <f t="shared" si="33"/>
        <v>342</v>
      </c>
      <c r="M53" s="46">
        <f t="shared" si="33"/>
        <v>342</v>
      </c>
      <c r="N53" s="46">
        <f t="shared" si="33"/>
        <v>270</v>
      </c>
    </row>
    <row r="54" ht="12.75" customHeight="1">
      <c r="B54" s="30">
        <v>32.0</v>
      </c>
      <c r="C54" s="101">
        <v>44312.0</v>
      </c>
      <c r="D54" s="102">
        <v>1.0</v>
      </c>
      <c r="E54" s="46"/>
      <c r="F54" s="46">
        <f t="shared" ref="F54:N54" si="34">F$5*F$6*$D54</f>
        <v>342</v>
      </c>
      <c r="G54" s="46">
        <f t="shared" si="34"/>
        <v>342</v>
      </c>
      <c r="H54" s="46">
        <f t="shared" si="34"/>
        <v>342</v>
      </c>
      <c r="I54" s="46">
        <f t="shared" si="34"/>
        <v>342</v>
      </c>
      <c r="J54" s="46">
        <f t="shared" si="34"/>
        <v>342</v>
      </c>
      <c r="K54" s="46">
        <f t="shared" si="34"/>
        <v>342</v>
      </c>
      <c r="L54" s="46">
        <f t="shared" si="34"/>
        <v>342</v>
      </c>
      <c r="M54" s="46">
        <f t="shared" si="34"/>
        <v>342</v>
      </c>
      <c r="N54" s="46">
        <f t="shared" si="34"/>
        <v>270</v>
      </c>
    </row>
    <row r="55" ht="12.75" customHeight="1">
      <c r="B55" s="30">
        <v>33.0</v>
      </c>
      <c r="C55" s="101">
        <v>44319.0</v>
      </c>
      <c r="D55" s="102">
        <v>1.0</v>
      </c>
      <c r="E55" s="46"/>
      <c r="F55" s="46">
        <f t="shared" ref="F55:N55" si="35">F$5*F$6*$D55</f>
        <v>342</v>
      </c>
      <c r="G55" s="46">
        <f t="shared" si="35"/>
        <v>342</v>
      </c>
      <c r="H55" s="46">
        <f t="shared" si="35"/>
        <v>342</v>
      </c>
      <c r="I55" s="46">
        <f t="shared" si="35"/>
        <v>342</v>
      </c>
      <c r="J55" s="46">
        <f t="shared" si="35"/>
        <v>342</v>
      </c>
      <c r="K55" s="46">
        <f t="shared" si="35"/>
        <v>342</v>
      </c>
      <c r="L55" s="46">
        <f t="shared" si="35"/>
        <v>342</v>
      </c>
      <c r="M55" s="46">
        <f t="shared" si="35"/>
        <v>342</v>
      </c>
      <c r="N55" s="46">
        <f t="shared" si="35"/>
        <v>270</v>
      </c>
    </row>
    <row r="56" ht="12.75" customHeight="1">
      <c r="B56" s="30">
        <v>34.0</v>
      </c>
      <c r="C56" s="101">
        <v>44326.0</v>
      </c>
      <c r="D56" s="102">
        <v>1.0</v>
      </c>
      <c r="E56" s="46"/>
      <c r="F56" s="46">
        <f t="shared" ref="F56:N56" si="36">F$5*F$6*$D56</f>
        <v>342</v>
      </c>
      <c r="G56" s="46">
        <f t="shared" si="36"/>
        <v>342</v>
      </c>
      <c r="H56" s="46">
        <f t="shared" si="36"/>
        <v>342</v>
      </c>
      <c r="I56" s="46">
        <f t="shared" si="36"/>
        <v>342</v>
      </c>
      <c r="J56" s="46">
        <f t="shared" si="36"/>
        <v>342</v>
      </c>
      <c r="K56" s="46">
        <f t="shared" si="36"/>
        <v>342</v>
      </c>
      <c r="L56" s="46">
        <f t="shared" si="36"/>
        <v>342</v>
      </c>
      <c r="M56" s="46">
        <f t="shared" si="36"/>
        <v>342</v>
      </c>
      <c r="N56" s="46">
        <f t="shared" si="36"/>
        <v>270</v>
      </c>
    </row>
    <row r="57" ht="12.75" customHeight="1">
      <c r="B57" s="30">
        <v>35.0</v>
      </c>
      <c r="C57" s="101">
        <v>44333.0</v>
      </c>
      <c r="D57" s="102">
        <v>1.0</v>
      </c>
      <c r="E57" s="46"/>
      <c r="F57" s="46">
        <f t="shared" ref="F57:N57" si="37">F$5*F$6*$D57</f>
        <v>342</v>
      </c>
      <c r="G57" s="46">
        <f t="shared" si="37"/>
        <v>342</v>
      </c>
      <c r="H57" s="46">
        <f t="shared" si="37"/>
        <v>342</v>
      </c>
      <c r="I57" s="46">
        <f t="shared" si="37"/>
        <v>342</v>
      </c>
      <c r="J57" s="46">
        <f t="shared" si="37"/>
        <v>342</v>
      </c>
      <c r="K57" s="46">
        <f t="shared" si="37"/>
        <v>342</v>
      </c>
      <c r="L57" s="46">
        <f t="shared" si="37"/>
        <v>342</v>
      </c>
      <c r="M57" s="46">
        <f t="shared" si="37"/>
        <v>342</v>
      </c>
      <c r="N57" s="46">
        <f t="shared" si="37"/>
        <v>270</v>
      </c>
    </row>
    <row r="58" ht="12.75" customHeight="1">
      <c r="B58" s="30">
        <v>36.0</v>
      </c>
      <c r="C58" s="101">
        <v>44340.0</v>
      </c>
      <c r="D58" s="102">
        <v>1.0</v>
      </c>
      <c r="E58" s="46"/>
      <c r="F58" s="46">
        <f t="shared" ref="F58:N58" si="38">F$5*F$6*$D58</f>
        <v>342</v>
      </c>
      <c r="G58" s="46">
        <f t="shared" si="38"/>
        <v>342</v>
      </c>
      <c r="H58" s="46">
        <f t="shared" si="38"/>
        <v>342</v>
      </c>
      <c r="I58" s="46">
        <f t="shared" si="38"/>
        <v>342</v>
      </c>
      <c r="J58" s="46">
        <f t="shared" si="38"/>
        <v>342</v>
      </c>
      <c r="K58" s="46">
        <f t="shared" si="38"/>
        <v>342</v>
      </c>
      <c r="L58" s="46">
        <f t="shared" si="38"/>
        <v>342</v>
      </c>
      <c r="M58" s="46">
        <f t="shared" si="38"/>
        <v>342</v>
      </c>
      <c r="N58" s="46">
        <f t="shared" si="38"/>
        <v>270</v>
      </c>
    </row>
    <row r="59" ht="12.75" customHeight="1">
      <c r="B59" s="30">
        <v>37.0</v>
      </c>
      <c r="C59" s="101">
        <v>44347.0</v>
      </c>
      <c r="D59" s="102">
        <v>1.0</v>
      </c>
      <c r="E59" s="46"/>
      <c r="F59" s="46">
        <f t="shared" ref="F59:N59" si="39">F$5*F$6*$D59</f>
        <v>342</v>
      </c>
      <c r="G59" s="46">
        <f t="shared" si="39"/>
        <v>342</v>
      </c>
      <c r="H59" s="46">
        <f t="shared" si="39"/>
        <v>342</v>
      </c>
      <c r="I59" s="46">
        <f t="shared" si="39"/>
        <v>342</v>
      </c>
      <c r="J59" s="46">
        <f t="shared" si="39"/>
        <v>342</v>
      </c>
      <c r="K59" s="46">
        <f t="shared" si="39"/>
        <v>342</v>
      </c>
      <c r="L59" s="46">
        <f t="shared" si="39"/>
        <v>342</v>
      </c>
      <c r="M59" s="46">
        <f t="shared" si="39"/>
        <v>342</v>
      </c>
      <c r="N59" s="46">
        <f t="shared" si="39"/>
        <v>270</v>
      </c>
    </row>
    <row r="60" ht="12.75" customHeight="1">
      <c r="B60" s="30">
        <v>38.0</v>
      </c>
      <c r="C60" s="101">
        <v>44354.0</v>
      </c>
      <c r="D60" s="102">
        <v>1.0</v>
      </c>
      <c r="E60" s="46"/>
      <c r="F60" s="46">
        <f t="shared" ref="F60:N60" si="40">F$5*F$6*$D60</f>
        <v>342</v>
      </c>
      <c r="G60" s="46">
        <f t="shared" si="40"/>
        <v>342</v>
      </c>
      <c r="H60" s="46">
        <f t="shared" si="40"/>
        <v>342</v>
      </c>
      <c r="I60" s="46">
        <f t="shared" si="40"/>
        <v>342</v>
      </c>
      <c r="J60" s="46">
        <f t="shared" si="40"/>
        <v>342</v>
      </c>
      <c r="K60" s="46">
        <f t="shared" si="40"/>
        <v>342</v>
      </c>
      <c r="L60" s="46">
        <f t="shared" si="40"/>
        <v>342</v>
      </c>
      <c r="M60" s="46">
        <f t="shared" si="40"/>
        <v>342</v>
      </c>
      <c r="N60" s="46">
        <f t="shared" si="40"/>
        <v>270</v>
      </c>
    </row>
    <row r="61" ht="12.75" customHeight="1">
      <c r="C61" s="30" t="s">
        <v>115</v>
      </c>
      <c r="E61" s="46"/>
      <c r="F61" s="46">
        <f t="shared" ref="F61:N61" si="41">SUM(F8:F60)</f>
        <v>11628</v>
      </c>
      <c r="G61" s="46">
        <f t="shared" si="41"/>
        <v>11628</v>
      </c>
      <c r="H61" s="46">
        <f t="shared" si="41"/>
        <v>11628</v>
      </c>
      <c r="I61" s="46">
        <f t="shared" si="41"/>
        <v>11628</v>
      </c>
      <c r="J61" s="46">
        <f t="shared" si="41"/>
        <v>11628</v>
      </c>
      <c r="K61" s="46">
        <f t="shared" si="41"/>
        <v>11628</v>
      </c>
      <c r="L61" s="46">
        <f t="shared" si="41"/>
        <v>11628</v>
      </c>
      <c r="M61" s="46">
        <f t="shared" si="41"/>
        <v>11628</v>
      </c>
      <c r="N61" s="46">
        <f t="shared" si="41"/>
        <v>9180</v>
      </c>
    </row>
    <row r="62" ht="12.75" customHeight="1">
      <c r="C62" s="30" t="s">
        <v>116</v>
      </c>
      <c r="E62" s="46"/>
      <c r="F62" s="46">
        <f t="shared" ref="F62:N62" si="42">F61*$Q$3</f>
        <v>2372.112</v>
      </c>
      <c r="G62" s="46">
        <f t="shared" si="42"/>
        <v>2372.112</v>
      </c>
      <c r="H62" s="46">
        <f t="shared" si="42"/>
        <v>2372.112</v>
      </c>
      <c r="I62" s="46">
        <f t="shared" si="42"/>
        <v>2372.112</v>
      </c>
      <c r="J62" s="46">
        <f t="shared" si="42"/>
        <v>2372.112</v>
      </c>
      <c r="K62" s="46">
        <f t="shared" si="42"/>
        <v>2372.112</v>
      </c>
      <c r="L62" s="46">
        <f t="shared" si="42"/>
        <v>2372.112</v>
      </c>
      <c r="M62" s="46">
        <f t="shared" si="42"/>
        <v>2372.112</v>
      </c>
      <c r="N62" s="46">
        <f t="shared" si="42"/>
        <v>1872.72</v>
      </c>
    </row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1:D1"/>
    <mergeCell ref="C2:D2"/>
    <mergeCell ref="C3:D3"/>
    <mergeCell ref="C4:D4"/>
    <mergeCell ref="C5:D5"/>
    <mergeCell ref="C6:D6"/>
  </mergeCells>
  <printOptions/>
  <pageMargins bottom="1.0" footer="0.0" header="0.0" left="0.75" right="0.75" top="1.0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7.29"/>
    <col customWidth="1" min="3" max="3" width="32.0"/>
    <col customWidth="1" min="4" max="5" width="13.43"/>
    <col customWidth="1" min="6" max="6" width="14.43"/>
  </cols>
  <sheetData>
    <row r="1" ht="15.75" customHeight="1"/>
    <row r="2" ht="15.75" customHeight="1">
      <c r="B2" s="109" t="s">
        <v>117</v>
      </c>
      <c r="C2" s="110" t="s">
        <v>118</v>
      </c>
      <c r="D2" s="110"/>
    </row>
    <row r="3" ht="15.75" customHeight="1">
      <c r="B3" s="104" t="s">
        <v>119</v>
      </c>
      <c r="C3" s="111">
        <v>418647.7</v>
      </c>
    </row>
    <row r="4" ht="15.75" customHeight="1">
      <c r="B4" s="6" t="s">
        <v>120</v>
      </c>
      <c r="C4" s="111">
        <f>25%*Budget!E103</f>
        <v>126292.997</v>
      </c>
    </row>
    <row r="5" ht="15.75" customHeight="1">
      <c r="B5" s="109" t="s">
        <v>121</v>
      </c>
      <c r="C5" s="112">
        <f>C3-C4</f>
        <v>292354.703</v>
      </c>
      <c r="D5" s="113"/>
    </row>
    <row r="6" ht="15.75" customHeight="1">
      <c r="B6" s="6" t="s">
        <v>122</v>
      </c>
      <c r="C6" s="111">
        <f>'Endowment Distributions'!Y20</f>
        <v>22044.53</v>
      </c>
      <c r="D6" s="6"/>
    </row>
    <row r="7" ht="15.75" customHeight="1">
      <c r="B7" s="6" t="s">
        <v>123</v>
      </c>
      <c r="C7" s="111">
        <f>'Endowment Distributions'!Z20</f>
        <v>7368.21</v>
      </c>
    </row>
    <row r="8" ht="15.75" customHeight="1">
      <c r="B8" s="109" t="s">
        <v>124</v>
      </c>
      <c r="C8" s="114">
        <f>C6+C7</f>
        <v>29412.74</v>
      </c>
    </row>
    <row r="9" ht="15.75" customHeight="1">
      <c r="B9" s="109" t="s">
        <v>125</v>
      </c>
      <c r="C9" s="114">
        <f>'Endowment Distributions'!AA20</f>
        <v>100440</v>
      </c>
    </row>
    <row r="10" ht="15.75" customHeight="1">
      <c r="B10" s="104"/>
    </row>
    <row r="11" ht="15.75" customHeight="1">
      <c r="B11" s="104"/>
      <c r="C11" s="115"/>
    </row>
    <row r="12" ht="15.75" customHeight="1">
      <c r="B12" s="104"/>
    </row>
    <row r="13" ht="15.75" customHeight="1">
      <c r="B13" s="104"/>
      <c r="F13" s="116"/>
    </row>
    <row r="14" ht="15.75" customHeight="1">
      <c r="B14" s="104"/>
    </row>
    <row r="15" ht="15.75" customHeight="1">
      <c r="B15" s="104"/>
    </row>
    <row r="16" ht="15.75" customHeight="1">
      <c r="B16" s="104"/>
    </row>
    <row r="17" ht="15.75" customHeight="1">
      <c r="B17" s="104"/>
    </row>
    <row r="18" ht="15.75" customHeight="1">
      <c r="B18" s="104"/>
    </row>
    <row r="19" ht="15.75" customHeight="1">
      <c r="B19" s="104"/>
    </row>
    <row r="20" ht="15.75" customHeight="1">
      <c r="B20" s="10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4.43" defaultRowHeight="15.0" outlineLevelCol="1"/>
  <cols>
    <col customWidth="1" min="1" max="2" width="9.14"/>
    <col customWidth="1" min="3" max="3" width="22.0"/>
    <col customWidth="1" min="4" max="5" width="15.43" outlineLevel="1"/>
    <col customWidth="1" min="6" max="6" width="18.0" outlineLevel="1"/>
    <col customWidth="1" min="7" max="8" width="16.14" outlineLevel="1"/>
    <col customWidth="1" min="9" max="9" width="18.0" outlineLevel="1"/>
    <col customWidth="1" min="10" max="11" width="16.14" outlineLevel="1"/>
    <col customWidth="1" min="12" max="12" width="18.0" outlineLevel="1"/>
    <col customWidth="1" min="13" max="14" width="16.14" outlineLevel="1"/>
    <col customWidth="1" min="15" max="15" width="18.0" outlineLevel="1"/>
    <col customWidth="1" min="16" max="17" width="16.14" outlineLevel="1"/>
    <col customWidth="1" min="18" max="18" width="18.0" outlineLevel="1"/>
    <col customWidth="1" min="19" max="20" width="16.14" outlineLevel="1"/>
    <col customWidth="1" min="21" max="21" width="18.0" outlineLevel="1"/>
    <col customWidth="1" min="22" max="23" width="16.14" outlineLevel="1"/>
    <col customWidth="1" min="24" max="24" width="18.0" outlineLevel="1"/>
    <col customWidth="1" min="25" max="26" width="16.14"/>
    <col customWidth="1" min="27" max="27" width="18.0"/>
    <col customWidth="1" min="28" max="29" width="16.14"/>
    <col customWidth="1" min="30" max="30" width="18.0"/>
    <col customWidth="1" min="31" max="32" width="16.14"/>
    <col customWidth="1" min="33" max="33" width="18.0"/>
  </cols>
  <sheetData>
    <row r="1" ht="12.75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 t="s">
        <v>126</v>
      </c>
      <c r="Z1" s="117"/>
      <c r="AA1" s="117"/>
      <c r="AB1" s="117"/>
      <c r="AC1" s="117"/>
      <c r="AD1" s="117"/>
      <c r="AE1" s="117"/>
      <c r="AF1" s="117"/>
      <c r="AG1" s="117"/>
    </row>
    <row r="2" ht="12.75" customHeight="1">
      <c r="A2" s="117"/>
      <c r="B2" s="117"/>
      <c r="C2" s="117"/>
      <c r="D2" s="119" t="s">
        <v>127</v>
      </c>
      <c r="E2" s="120"/>
      <c r="F2" s="121"/>
      <c r="G2" s="119" t="s">
        <v>128</v>
      </c>
      <c r="H2" s="120"/>
      <c r="I2" s="121"/>
      <c r="J2" s="119" t="s">
        <v>129</v>
      </c>
      <c r="K2" s="120"/>
      <c r="L2" s="121"/>
      <c r="M2" s="119" t="s">
        <v>130</v>
      </c>
      <c r="N2" s="120"/>
      <c r="O2" s="121"/>
      <c r="P2" s="119" t="s">
        <v>131</v>
      </c>
      <c r="Q2" s="120"/>
      <c r="R2" s="121"/>
      <c r="S2" s="119" t="s">
        <v>132</v>
      </c>
      <c r="T2" s="120"/>
      <c r="U2" s="121"/>
      <c r="V2" s="119" t="s">
        <v>133</v>
      </c>
      <c r="W2" s="120"/>
      <c r="X2" s="121"/>
      <c r="Y2" s="119" t="s">
        <v>134</v>
      </c>
      <c r="Z2" s="120"/>
      <c r="AA2" s="121"/>
      <c r="AB2" s="119" t="s">
        <v>135</v>
      </c>
      <c r="AC2" s="120"/>
      <c r="AD2" s="121"/>
      <c r="AE2" s="119" t="s">
        <v>136</v>
      </c>
      <c r="AF2" s="120"/>
      <c r="AG2" s="121"/>
    </row>
    <row r="3" ht="12.75" customHeight="1">
      <c r="A3" s="117"/>
      <c r="B3" s="117"/>
      <c r="C3" s="117"/>
      <c r="D3" s="122" t="s">
        <v>137</v>
      </c>
      <c r="E3" s="123" t="s">
        <v>138</v>
      </c>
      <c r="F3" s="124" t="s">
        <v>139</v>
      </c>
      <c r="G3" s="122" t="s">
        <v>137</v>
      </c>
      <c r="H3" s="123" t="s">
        <v>138</v>
      </c>
      <c r="I3" s="124" t="s">
        <v>139</v>
      </c>
      <c r="J3" s="122" t="s">
        <v>137</v>
      </c>
      <c r="K3" s="123" t="s">
        <v>138</v>
      </c>
      <c r="L3" s="124" t="s">
        <v>139</v>
      </c>
      <c r="M3" s="122" t="s">
        <v>137</v>
      </c>
      <c r="N3" s="123" t="s">
        <v>138</v>
      </c>
      <c r="O3" s="124" t="s">
        <v>139</v>
      </c>
      <c r="P3" s="122" t="s">
        <v>137</v>
      </c>
      <c r="Q3" s="123" t="s">
        <v>138</v>
      </c>
      <c r="R3" s="124" t="s">
        <v>139</v>
      </c>
      <c r="S3" s="122" t="s">
        <v>137</v>
      </c>
      <c r="T3" s="123" t="s">
        <v>138</v>
      </c>
      <c r="U3" s="124" t="s">
        <v>139</v>
      </c>
      <c r="V3" s="122" t="s">
        <v>137</v>
      </c>
      <c r="W3" s="123" t="s">
        <v>138</v>
      </c>
      <c r="X3" s="124" t="s">
        <v>139</v>
      </c>
      <c r="Y3" s="122" t="s">
        <v>137</v>
      </c>
      <c r="Z3" s="123" t="s">
        <v>138</v>
      </c>
      <c r="AA3" s="124" t="s">
        <v>139</v>
      </c>
      <c r="AB3" s="122" t="s">
        <v>137</v>
      </c>
      <c r="AC3" s="123" t="s">
        <v>138</v>
      </c>
      <c r="AD3" s="124" t="s">
        <v>139</v>
      </c>
      <c r="AE3" s="122" t="s">
        <v>137</v>
      </c>
      <c r="AF3" s="123" t="s">
        <v>138</v>
      </c>
      <c r="AG3" s="124" t="s">
        <v>139</v>
      </c>
    </row>
    <row r="4" ht="12.75" customHeight="1">
      <c r="A4" s="117"/>
      <c r="B4" s="117"/>
      <c r="C4" s="125" t="s">
        <v>140</v>
      </c>
      <c r="D4" s="126">
        <v>0.0</v>
      </c>
      <c r="E4" s="127">
        <v>0.0</v>
      </c>
      <c r="F4" s="128">
        <v>0.0</v>
      </c>
      <c r="G4" s="126">
        <v>0.0</v>
      </c>
      <c r="H4" s="127">
        <v>20.0</v>
      </c>
      <c r="I4" s="128">
        <v>100000.0</v>
      </c>
      <c r="J4" s="126">
        <v>0.0</v>
      </c>
      <c r="K4" s="127">
        <v>0.0</v>
      </c>
      <c r="L4" s="128">
        <v>0.0</v>
      </c>
      <c r="M4" s="126">
        <v>0.0</v>
      </c>
      <c r="N4" s="127">
        <v>0.0</v>
      </c>
      <c r="O4" s="128">
        <v>0.0</v>
      </c>
      <c r="P4" s="126">
        <v>0.0</v>
      </c>
      <c r="Q4" s="127">
        <v>0.0</v>
      </c>
      <c r="R4" s="128">
        <v>30.0</v>
      </c>
      <c r="S4" s="126">
        <v>0.0</v>
      </c>
      <c r="T4" s="127">
        <v>0.0</v>
      </c>
      <c r="U4" s="128">
        <v>30.0</v>
      </c>
      <c r="V4" s="126">
        <v>0.0</v>
      </c>
      <c r="W4" s="127">
        <v>0.0</v>
      </c>
      <c r="X4" s="128">
        <v>30.0</v>
      </c>
      <c r="Y4" s="126">
        <v>0.0</v>
      </c>
      <c r="Z4" s="127">
        <v>0.0</v>
      </c>
      <c r="AA4" s="128">
        <v>0.0</v>
      </c>
      <c r="AB4" s="126"/>
      <c r="AC4" s="127"/>
      <c r="AD4" s="128"/>
      <c r="AE4" s="126"/>
      <c r="AF4" s="127"/>
      <c r="AG4" s="128"/>
    </row>
    <row r="5" ht="12.75" customHeight="1">
      <c r="A5" s="117"/>
      <c r="B5" s="117"/>
      <c r="C5" s="125" t="s">
        <v>141</v>
      </c>
      <c r="D5" s="126">
        <v>0.0</v>
      </c>
      <c r="E5" s="127">
        <v>0.0</v>
      </c>
      <c r="F5" s="128">
        <v>0.0</v>
      </c>
      <c r="G5" s="126">
        <v>0.0</v>
      </c>
      <c r="H5" s="127">
        <v>0.0</v>
      </c>
      <c r="I5" s="128">
        <v>0.0</v>
      </c>
      <c r="J5" s="126">
        <v>0.0</v>
      </c>
      <c r="K5" s="127">
        <v>0.0</v>
      </c>
      <c r="L5" s="128">
        <v>0.0</v>
      </c>
      <c r="M5" s="126">
        <v>0.0</v>
      </c>
      <c r="N5" s="127">
        <v>0.0</v>
      </c>
      <c r="O5" s="128">
        <v>0.0</v>
      </c>
      <c r="P5" s="126">
        <v>0.0</v>
      </c>
      <c r="Q5" s="127">
        <v>0.0</v>
      </c>
      <c r="R5" s="128">
        <v>0.0</v>
      </c>
      <c r="S5" s="126">
        <v>0.0</v>
      </c>
      <c r="T5" s="127">
        <v>0.0</v>
      </c>
      <c r="U5" s="128">
        <v>0.0</v>
      </c>
      <c r="V5" s="126">
        <v>0.0</v>
      </c>
      <c r="W5" s="127">
        <v>0.0</v>
      </c>
      <c r="X5" s="128">
        <v>0.0</v>
      </c>
      <c r="Y5" s="126">
        <v>0.0</v>
      </c>
      <c r="Z5" s="127">
        <v>0.0</v>
      </c>
      <c r="AA5" s="128">
        <v>0.0</v>
      </c>
      <c r="AB5" s="126"/>
      <c r="AC5" s="127"/>
      <c r="AD5" s="128"/>
      <c r="AE5" s="126"/>
      <c r="AF5" s="127"/>
      <c r="AG5" s="128"/>
    </row>
    <row r="6" ht="12.75" customHeight="1">
      <c r="A6" s="117"/>
      <c r="B6" s="117"/>
      <c r="C6" s="125" t="s">
        <v>142</v>
      </c>
      <c r="D6" s="126">
        <v>0.0</v>
      </c>
      <c r="E6" s="127">
        <v>0.0</v>
      </c>
      <c r="F6" s="128">
        <v>0.0</v>
      </c>
      <c r="G6" s="126">
        <v>714.15</v>
      </c>
      <c r="H6" s="127">
        <v>238.05</v>
      </c>
      <c r="I6" s="128">
        <v>0.0</v>
      </c>
      <c r="J6" s="126">
        <v>735.13</v>
      </c>
      <c r="K6" s="127">
        <v>245.04</v>
      </c>
      <c r="L6" s="128">
        <v>0.0</v>
      </c>
      <c r="M6" s="126">
        <v>759.08</v>
      </c>
      <c r="N6" s="127">
        <v>253.03</v>
      </c>
      <c r="O6" s="128">
        <v>0.0</v>
      </c>
      <c r="P6" s="126">
        <v>772.59</v>
      </c>
      <c r="Q6" s="127">
        <v>257.53</v>
      </c>
      <c r="R6" s="128">
        <v>0.0</v>
      </c>
      <c r="S6" s="126">
        <v>801.6</v>
      </c>
      <c r="T6" s="127">
        <v>267.2</v>
      </c>
      <c r="U6" s="128">
        <v>0.0</v>
      </c>
      <c r="V6" s="126">
        <v>834.98</v>
      </c>
      <c r="W6" s="127">
        <v>278.33</v>
      </c>
      <c r="X6" s="128">
        <v>0.0</v>
      </c>
      <c r="Y6" s="126">
        <v>835.33</v>
      </c>
      <c r="Z6" s="127">
        <v>278.44</v>
      </c>
      <c r="AA6" s="128">
        <v>0.0</v>
      </c>
      <c r="AB6" s="126"/>
      <c r="AC6" s="127"/>
      <c r="AD6" s="128"/>
      <c r="AE6" s="126"/>
      <c r="AF6" s="127"/>
      <c r="AG6" s="128"/>
    </row>
    <row r="7" ht="12.75" customHeight="1">
      <c r="A7" s="117"/>
      <c r="B7" s="117"/>
      <c r="C7" s="125" t="s">
        <v>143</v>
      </c>
      <c r="D7" s="126">
        <v>0.0</v>
      </c>
      <c r="E7" s="127">
        <v>0.0</v>
      </c>
      <c r="F7" s="128">
        <v>0.0</v>
      </c>
      <c r="G7" s="126">
        <v>0.0</v>
      </c>
      <c r="H7" s="127">
        <v>0.0</v>
      </c>
      <c r="I7" s="128">
        <v>50.0</v>
      </c>
      <c r="J7" s="126">
        <v>0.0</v>
      </c>
      <c r="K7" s="127">
        <v>0.0</v>
      </c>
      <c r="L7" s="128">
        <v>0.0</v>
      </c>
      <c r="M7" s="126">
        <v>0.0</v>
      </c>
      <c r="N7" s="127">
        <v>0.0</v>
      </c>
      <c r="O7" s="128">
        <v>0.0</v>
      </c>
      <c r="P7" s="126">
        <v>0.0</v>
      </c>
      <c r="Q7" s="127">
        <v>0.0</v>
      </c>
      <c r="R7" s="128">
        <v>30.0</v>
      </c>
      <c r="S7" s="126">
        <v>0.0</v>
      </c>
      <c r="T7" s="127">
        <v>0.0</v>
      </c>
      <c r="U7" s="128">
        <v>30.0</v>
      </c>
      <c r="V7" s="126">
        <v>0.0</v>
      </c>
      <c r="W7" s="127">
        <v>0.0</v>
      </c>
      <c r="X7" s="128">
        <v>20.0</v>
      </c>
      <c r="Y7" s="126">
        <v>0.0</v>
      </c>
      <c r="Z7" s="127">
        <v>0.0</v>
      </c>
      <c r="AA7" s="128">
        <v>0.0</v>
      </c>
      <c r="AB7" s="126"/>
      <c r="AC7" s="127"/>
      <c r="AD7" s="128"/>
      <c r="AE7" s="126"/>
      <c r="AF7" s="127"/>
      <c r="AG7" s="128"/>
    </row>
    <row r="8" ht="12.75" customHeight="1">
      <c r="A8" s="117"/>
      <c r="B8" s="117"/>
      <c r="C8" s="125" t="s">
        <v>144</v>
      </c>
      <c r="D8" s="126">
        <v>0.0</v>
      </c>
      <c r="E8" s="127">
        <v>0.0</v>
      </c>
      <c r="F8" s="128">
        <v>0.0</v>
      </c>
      <c r="G8" s="126">
        <v>0.0</v>
      </c>
      <c r="H8" s="127">
        <v>0.0</v>
      </c>
      <c r="I8" s="128">
        <v>0.0</v>
      </c>
      <c r="J8" s="126">
        <v>0.0</v>
      </c>
      <c r="K8" s="127">
        <v>0.0</v>
      </c>
      <c r="L8" s="128">
        <v>0.0</v>
      </c>
      <c r="M8" s="126">
        <v>0.0</v>
      </c>
      <c r="N8" s="127">
        <v>0.0</v>
      </c>
      <c r="O8" s="128">
        <v>0.0</v>
      </c>
      <c r="P8" s="126">
        <v>0.0</v>
      </c>
      <c r="Q8" s="127">
        <v>0.0</v>
      </c>
      <c r="R8" s="128">
        <v>0.0</v>
      </c>
      <c r="S8" s="126">
        <v>0.0</v>
      </c>
      <c r="T8" s="127">
        <v>0.0</v>
      </c>
      <c r="U8" s="128">
        <v>0.0</v>
      </c>
      <c r="V8" s="126">
        <v>0.0</v>
      </c>
      <c r="W8" s="127">
        <v>0.0</v>
      </c>
      <c r="X8" s="128">
        <v>0.0</v>
      </c>
      <c r="Y8" s="126">
        <v>0.0</v>
      </c>
      <c r="Z8" s="127">
        <v>0.0</v>
      </c>
      <c r="AA8" s="128">
        <v>0.0</v>
      </c>
      <c r="AB8" s="126"/>
      <c r="AC8" s="127"/>
      <c r="AD8" s="128"/>
      <c r="AE8" s="126"/>
      <c r="AF8" s="127"/>
      <c r="AG8" s="128"/>
    </row>
    <row r="9" ht="12.75" customHeight="1">
      <c r="A9" s="117"/>
      <c r="B9" s="117"/>
      <c r="C9" s="125" t="s">
        <v>145</v>
      </c>
      <c r="D9" s="126">
        <v>0.0</v>
      </c>
      <c r="E9" s="127">
        <v>0.0</v>
      </c>
      <c r="F9" s="128">
        <v>0.0</v>
      </c>
      <c r="G9" s="126">
        <v>718.73</v>
      </c>
      <c r="H9" s="127">
        <v>239.58</v>
      </c>
      <c r="I9" s="128">
        <v>0.0</v>
      </c>
      <c r="J9" s="126">
        <v>740.15</v>
      </c>
      <c r="K9" s="127">
        <v>246.72</v>
      </c>
      <c r="L9" s="128">
        <v>0.0</v>
      </c>
      <c r="M9" s="126">
        <v>763.6</v>
      </c>
      <c r="N9" s="127">
        <v>254.53</v>
      </c>
      <c r="O9" s="128">
        <v>0.0</v>
      </c>
      <c r="P9" s="126">
        <v>779.87</v>
      </c>
      <c r="Q9" s="127">
        <v>259.96</v>
      </c>
      <c r="R9" s="128">
        <v>0.0</v>
      </c>
      <c r="S9" s="126">
        <v>810.24</v>
      </c>
      <c r="T9" s="127">
        <v>270.08</v>
      </c>
      <c r="U9" s="128">
        <v>0.0</v>
      </c>
      <c r="V9" s="126">
        <v>841.73</v>
      </c>
      <c r="W9" s="127">
        <v>280.58</v>
      </c>
      <c r="X9" s="128">
        <v>0.0</v>
      </c>
      <c r="Y9" s="126">
        <v>838.93</v>
      </c>
      <c r="Z9" s="127">
        <v>279.64</v>
      </c>
      <c r="AA9" s="128">
        <v>0.0</v>
      </c>
      <c r="AB9" s="126"/>
      <c r="AC9" s="127"/>
      <c r="AD9" s="128"/>
      <c r="AE9" s="126"/>
      <c r="AF9" s="127"/>
      <c r="AG9" s="128"/>
    </row>
    <row r="10" ht="12.75" customHeight="1">
      <c r="A10" s="117"/>
      <c r="B10" s="117"/>
      <c r="C10" s="125" t="s">
        <v>146</v>
      </c>
      <c r="D10" s="126">
        <v>0.0</v>
      </c>
      <c r="E10" s="127">
        <v>0.0</v>
      </c>
      <c r="F10" s="128">
        <v>0.0</v>
      </c>
      <c r="G10" s="126">
        <v>0.0</v>
      </c>
      <c r="H10" s="127">
        <v>0.0</v>
      </c>
      <c r="I10" s="128">
        <v>25.0</v>
      </c>
      <c r="J10" s="126">
        <v>0.0</v>
      </c>
      <c r="K10" s="127">
        <v>0.0</v>
      </c>
      <c r="L10" s="128">
        <v>45.0</v>
      </c>
      <c r="M10" s="126">
        <v>0.0</v>
      </c>
      <c r="N10" s="127">
        <v>0.0</v>
      </c>
      <c r="O10" s="128">
        <v>0.0</v>
      </c>
      <c r="P10" s="126">
        <v>0.0</v>
      </c>
      <c r="Q10" s="127">
        <v>0.0</v>
      </c>
      <c r="R10" s="128">
        <v>30.0</v>
      </c>
      <c r="S10" s="126">
        <v>0.0</v>
      </c>
      <c r="T10" s="127">
        <v>0.0</v>
      </c>
      <c r="U10" s="128">
        <v>30.0</v>
      </c>
      <c r="V10" s="126">
        <v>0.0</v>
      </c>
      <c r="W10" s="127">
        <v>0.0</v>
      </c>
      <c r="X10" s="128">
        <v>0.0</v>
      </c>
      <c r="Y10" s="126">
        <v>0.0</v>
      </c>
      <c r="Z10" s="127">
        <v>0.0</v>
      </c>
      <c r="AA10" s="128">
        <v>0.0</v>
      </c>
      <c r="AB10" s="126"/>
      <c r="AC10" s="127"/>
      <c r="AD10" s="128"/>
      <c r="AE10" s="126"/>
      <c r="AF10" s="127"/>
      <c r="AG10" s="128"/>
    </row>
    <row r="11" ht="12.75" customHeight="1">
      <c r="A11" s="117"/>
      <c r="B11" s="117"/>
      <c r="C11" s="125" t="s">
        <v>147</v>
      </c>
      <c r="D11" s="126">
        <v>0.0</v>
      </c>
      <c r="E11" s="127">
        <v>0.0</v>
      </c>
      <c r="F11" s="128">
        <v>0.0</v>
      </c>
      <c r="G11" s="126">
        <v>0.0</v>
      </c>
      <c r="H11" s="127">
        <v>0.0</v>
      </c>
      <c r="I11" s="128">
        <v>0.0</v>
      </c>
      <c r="J11" s="126">
        <v>0.0</v>
      </c>
      <c r="K11" s="127">
        <v>0.0</v>
      </c>
      <c r="L11" s="128">
        <v>0.0</v>
      </c>
      <c r="M11" s="126">
        <v>0.0</v>
      </c>
      <c r="N11" s="127">
        <v>0.0</v>
      </c>
      <c r="O11" s="128">
        <v>0.0</v>
      </c>
      <c r="P11" s="126">
        <v>0.0</v>
      </c>
      <c r="Q11" s="127">
        <v>0.0</v>
      </c>
      <c r="R11" s="128">
        <v>0.0</v>
      </c>
      <c r="S11" s="126">
        <v>0.0</v>
      </c>
      <c r="T11" s="127">
        <v>0.0</v>
      </c>
      <c r="U11" s="128">
        <v>0.0</v>
      </c>
      <c r="V11" s="126">
        <v>0.0</v>
      </c>
      <c r="W11" s="127">
        <v>0.0</v>
      </c>
      <c r="X11" s="128">
        <v>0.0</v>
      </c>
      <c r="Y11" s="126">
        <v>0.0</v>
      </c>
      <c r="Z11" s="127">
        <v>0.0</v>
      </c>
      <c r="AA11" s="128">
        <v>0.0</v>
      </c>
      <c r="AB11" s="126"/>
      <c r="AC11" s="127"/>
      <c r="AD11" s="128"/>
      <c r="AE11" s="126"/>
      <c r="AF11" s="127"/>
      <c r="AG11" s="128"/>
    </row>
    <row r="12" ht="12.75" customHeight="1">
      <c r="A12" s="117"/>
      <c r="B12" s="117"/>
      <c r="C12" s="125" t="s">
        <v>148</v>
      </c>
      <c r="D12" s="126">
        <v>0.0</v>
      </c>
      <c r="E12" s="127">
        <v>0.0</v>
      </c>
      <c r="F12" s="128">
        <v>0.0</v>
      </c>
      <c r="G12" s="126">
        <v>724.08</v>
      </c>
      <c r="H12" s="127">
        <v>241.36</v>
      </c>
      <c r="I12" s="128">
        <v>0.0</v>
      </c>
      <c r="J12" s="126">
        <v>744.92</v>
      </c>
      <c r="K12" s="127">
        <v>248.31</v>
      </c>
      <c r="L12" s="128">
        <v>0.0</v>
      </c>
      <c r="M12" s="126">
        <v>767.01</v>
      </c>
      <c r="N12" s="127">
        <v>255.67</v>
      </c>
      <c r="O12" s="128">
        <v>0.0</v>
      </c>
      <c r="P12" s="126">
        <v>786.53</v>
      </c>
      <c r="Q12" s="127">
        <v>262.18</v>
      </c>
      <c r="R12" s="128">
        <v>0.0</v>
      </c>
      <c r="S12" s="126">
        <v>819.44</v>
      </c>
      <c r="T12" s="127">
        <v>273.15</v>
      </c>
      <c r="U12" s="128">
        <v>0.0</v>
      </c>
      <c r="V12" s="126">
        <v>844.01</v>
      </c>
      <c r="W12" s="127">
        <v>281.34</v>
      </c>
      <c r="X12" s="128">
        <v>0.0</v>
      </c>
      <c r="Y12" s="126"/>
      <c r="Z12" s="127"/>
      <c r="AA12" s="128"/>
      <c r="AB12" s="126"/>
      <c r="AC12" s="127"/>
      <c r="AD12" s="128"/>
      <c r="AE12" s="126"/>
      <c r="AF12" s="127"/>
      <c r="AG12" s="128"/>
    </row>
    <row r="13" ht="12.75" customHeight="1">
      <c r="A13" s="117"/>
      <c r="B13" s="117"/>
      <c r="C13" s="125" t="s">
        <v>149</v>
      </c>
      <c r="D13" s="126">
        <v>0.0</v>
      </c>
      <c r="E13" s="127">
        <v>0.0</v>
      </c>
      <c r="F13" s="128">
        <v>0.0</v>
      </c>
      <c r="G13" s="126">
        <v>0.0</v>
      </c>
      <c r="H13" s="127">
        <v>0.0</v>
      </c>
      <c r="I13" s="128">
        <v>0.0</v>
      </c>
      <c r="J13" s="126">
        <v>0.0</v>
      </c>
      <c r="K13" s="127">
        <v>0.0</v>
      </c>
      <c r="L13" s="128">
        <v>0.0</v>
      </c>
      <c r="M13" s="126">
        <v>0.0</v>
      </c>
      <c r="N13" s="127">
        <v>0.0</v>
      </c>
      <c r="O13" s="128">
        <v>0.0</v>
      </c>
      <c r="P13" s="126">
        <v>0.0</v>
      </c>
      <c r="Q13" s="127">
        <v>0.0</v>
      </c>
      <c r="R13" s="128">
        <v>30.0</v>
      </c>
      <c r="S13" s="126">
        <v>0.0</v>
      </c>
      <c r="T13" s="127">
        <v>0.0</v>
      </c>
      <c r="U13" s="128">
        <v>30.0</v>
      </c>
      <c r="V13" s="126">
        <v>0.0</v>
      </c>
      <c r="W13" s="127">
        <v>0.0</v>
      </c>
      <c r="X13" s="128">
        <v>0.0</v>
      </c>
      <c r="Y13" s="126"/>
      <c r="Z13" s="127"/>
      <c r="AA13" s="128"/>
      <c r="AB13" s="126"/>
      <c r="AC13" s="127"/>
      <c r="AD13" s="128"/>
      <c r="AE13" s="126"/>
      <c r="AF13" s="127"/>
      <c r="AG13" s="128"/>
    </row>
    <row r="14" ht="12.75" customHeight="1">
      <c r="A14" s="117"/>
      <c r="B14" s="117"/>
      <c r="C14" s="125" t="s">
        <v>150</v>
      </c>
      <c r="D14" s="126">
        <v>0.0</v>
      </c>
      <c r="E14" s="127">
        <v>0.0</v>
      </c>
      <c r="F14" s="128">
        <v>0.0</v>
      </c>
      <c r="G14" s="126">
        <v>0.0</v>
      </c>
      <c r="H14" s="127">
        <v>0.0</v>
      </c>
      <c r="I14" s="128">
        <v>0.0</v>
      </c>
      <c r="J14" s="126">
        <v>0.0</v>
      </c>
      <c r="K14" s="127">
        <v>0.0</v>
      </c>
      <c r="L14" s="128">
        <v>0.0</v>
      </c>
      <c r="M14" s="126">
        <v>0.0</v>
      </c>
      <c r="N14" s="127">
        <v>0.0</v>
      </c>
      <c r="O14" s="128">
        <v>30.0</v>
      </c>
      <c r="P14" s="126">
        <v>0.0</v>
      </c>
      <c r="Q14" s="127">
        <v>0.0</v>
      </c>
      <c r="R14" s="128">
        <v>0.0</v>
      </c>
      <c r="S14" s="126">
        <v>0.0</v>
      </c>
      <c r="T14" s="127">
        <v>0.0</v>
      </c>
      <c r="U14" s="128">
        <v>0.0</v>
      </c>
      <c r="V14" s="126">
        <v>0.0</v>
      </c>
      <c r="W14" s="127">
        <v>0.0</v>
      </c>
      <c r="X14" s="128">
        <v>0.0</v>
      </c>
      <c r="Y14" s="126"/>
      <c r="Z14" s="127"/>
      <c r="AA14" s="128"/>
      <c r="AB14" s="126"/>
      <c r="AC14" s="127"/>
      <c r="AD14" s="128"/>
      <c r="AE14" s="126"/>
      <c r="AF14" s="127"/>
      <c r="AG14" s="128"/>
    </row>
    <row r="15" ht="12.75" customHeight="1">
      <c r="A15" s="117"/>
      <c r="B15" s="117"/>
      <c r="C15" s="125" t="s">
        <v>151</v>
      </c>
      <c r="D15" s="129">
        <v>0.0</v>
      </c>
      <c r="E15" s="130">
        <v>0.0</v>
      </c>
      <c r="F15" s="131">
        <v>0.0</v>
      </c>
      <c r="G15" s="129">
        <v>729.14</v>
      </c>
      <c r="H15" s="130">
        <v>243.05</v>
      </c>
      <c r="I15" s="131">
        <v>0.0</v>
      </c>
      <c r="J15" s="129">
        <v>749.94</v>
      </c>
      <c r="K15" s="130">
        <v>249.98</v>
      </c>
      <c r="L15" s="131">
        <v>0.0</v>
      </c>
      <c r="M15" s="129">
        <v>769.56</v>
      </c>
      <c r="N15" s="130">
        <v>256.52</v>
      </c>
      <c r="O15" s="131">
        <v>0.0</v>
      </c>
      <c r="P15" s="129">
        <v>793.14</v>
      </c>
      <c r="Q15" s="130">
        <v>264.38</v>
      </c>
      <c r="R15" s="131">
        <v>0.0</v>
      </c>
      <c r="S15" s="129">
        <v>827.25</v>
      </c>
      <c r="T15" s="130">
        <v>275.75</v>
      </c>
      <c r="U15" s="131">
        <v>0.0</v>
      </c>
      <c r="V15" s="129">
        <v>848.47</v>
      </c>
      <c r="W15" s="130">
        <v>282.82</v>
      </c>
      <c r="X15" s="131">
        <v>0.0</v>
      </c>
      <c r="Y15" s="129"/>
      <c r="Z15" s="130"/>
      <c r="AA15" s="131"/>
      <c r="AB15" s="129"/>
      <c r="AC15" s="130"/>
      <c r="AD15" s="131"/>
      <c r="AE15" s="129"/>
      <c r="AF15" s="130"/>
      <c r="AG15" s="131"/>
    </row>
    <row r="16" ht="12.75" customHeight="1">
      <c r="A16" s="117"/>
      <c r="B16" s="117"/>
      <c r="C16" s="132" t="s">
        <v>152</v>
      </c>
      <c r="D16" s="133">
        <f t="shared" ref="D16:F16" si="1">SUM(D4:D15)</f>
        <v>0</v>
      </c>
      <c r="E16" s="134">
        <f t="shared" si="1"/>
        <v>0</v>
      </c>
      <c r="F16" s="135">
        <f t="shared" si="1"/>
        <v>0</v>
      </c>
      <c r="G16" s="133">
        <f t="shared" ref="G16:AG16" si="2">D16+SUM(G4:G15)</f>
        <v>2886.1</v>
      </c>
      <c r="H16" s="134">
        <f t="shared" si="2"/>
        <v>982.04</v>
      </c>
      <c r="I16" s="135">
        <f t="shared" si="2"/>
        <v>100075</v>
      </c>
      <c r="J16" s="133">
        <f t="shared" si="2"/>
        <v>5856.24</v>
      </c>
      <c r="K16" s="134">
        <f t="shared" si="2"/>
        <v>1972.09</v>
      </c>
      <c r="L16" s="135">
        <f t="shared" si="2"/>
        <v>100120</v>
      </c>
      <c r="M16" s="133">
        <f t="shared" si="2"/>
        <v>8915.49</v>
      </c>
      <c r="N16" s="134">
        <f t="shared" si="2"/>
        <v>2991.84</v>
      </c>
      <c r="O16" s="135">
        <f t="shared" si="2"/>
        <v>100150</v>
      </c>
      <c r="P16" s="133">
        <f t="shared" si="2"/>
        <v>12047.62</v>
      </c>
      <c r="Q16" s="134">
        <f t="shared" si="2"/>
        <v>4035.89</v>
      </c>
      <c r="R16" s="135">
        <f t="shared" si="2"/>
        <v>100270</v>
      </c>
      <c r="S16" s="133">
        <f t="shared" si="2"/>
        <v>15306.15</v>
      </c>
      <c r="T16" s="134">
        <f t="shared" si="2"/>
        <v>5122.07</v>
      </c>
      <c r="U16" s="135">
        <f t="shared" si="2"/>
        <v>100390</v>
      </c>
      <c r="V16" s="133">
        <f t="shared" si="2"/>
        <v>18675.34</v>
      </c>
      <c r="W16" s="134">
        <f t="shared" si="2"/>
        <v>6245.14</v>
      </c>
      <c r="X16" s="135">
        <f t="shared" si="2"/>
        <v>100440</v>
      </c>
      <c r="Y16" s="133">
        <f t="shared" si="2"/>
        <v>20349.6</v>
      </c>
      <c r="Z16" s="134">
        <f t="shared" si="2"/>
        <v>6803.22</v>
      </c>
      <c r="AA16" s="135">
        <f t="shared" si="2"/>
        <v>100440</v>
      </c>
      <c r="AB16" s="133">
        <f t="shared" si="2"/>
        <v>20349.6</v>
      </c>
      <c r="AC16" s="134">
        <f t="shared" si="2"/>
        <v>6803.22</v>
      </c>
      <c r="AD16" s="135">
        <f t="shared" si="2"/>
        <v>100440</v>
      </c>
      <c r="AE16" s="133">
        <f t="shared" si="2"/>
        <v>20349.6</v>
      </c>
      <c r="AF16" s="134">
        <f t="shared" si="2"/>
        <v>6803.22</v>
      </c>
      <c r="AG16" s="135">
        <f t="shared" si="2"/>
        <v>100440</v>
      </c>
    </row>
    <row r="17" ht="12.75" customHeight="1">
      <c r="A17" s="117"/>
      <c r="B17" s="136" t="s">
        <v>153</v>
      </c>
      <c r="C17" s="137"/>
      <c r="D17" s="138" t="str">
        <f>IFERROR(SUM(D4:D15)/F16,"-")</f>
        <v>-</v>
      </c>
      <c r="E17" s="138" t="str">
        <f>IFERROR(SUM(E4:E15)/F16,"-")</f>
        <v>-</v>
      </c>
      <c r="F17" s="139"/>
      <c r="G17" s="138">
        <f>IFERROR(SUM(G4:G15)/I16,"-")</f>
        <v>0.02883937047</v>
      </c>
      <c r="H17" s="138">
        <f>IFERROR(SUM(H4:H15)/I16,"-")</f>
        <v>0.00981304022</v>
      </c>
      <c r="I17" s="139"/>
      <c r="J17" s="138">
        <f>IFERROR(SUM(J4:J15)/L16,"-")</f>
        <v>0.02966580104</v>
      </c>
      <c r="K17" s="138">
        <f>IFERROR(SUM(K4:K15)/L16,"-")</f>
        <v>0.00988863364</v>
      </c>
      <c r="L17" s="139"/>
      <c r="M17" s="138">
        <f>IFERROR(SUM(M4:M15)/O16,"-")</f>
        <v>0.03054667998</v>
      </c>
      <c r="N17" s="138">
        <f>IFERROR(SUM(N4:N15)/O16,"-")</f>
        <v>0.01018222666</v>
      </c>
      <c r="O17" s="139"/>
      <c r="P17" s="138">
        <f>IFERROR(SUM(P4:P15)/R16,"-")</f>
        <v>0.03123696021</v>
      </c>
      <c r="Q17" s="138">
        <f>IFERROR(SUM(Q4:Q15)/R16,"-")</f>
        <v>0.01041238656</v>
      </c>
      <c r="R17" s="139"/>
      <c r="S17" s="138">
        <f>IFERROR(SUM(S4:S15)/U16,"-")</f>
        <v>0.03245871103</v>
      </c>
      <c r="T17" s="138">
        <f>IFERROR(SUM(T4:T15)/U16,"-")</f>
        <v>0.01081960355</v>
      </c>
      <c r="U17" s="139"/>
      <c r="V17" s="138">
        <f>IFERROR(SUM(V4:V15)/X16,"-")</f>
        <v>0.03354430506</v>
      </c>
      <c r="W17" s="138">
        <f>IFERROR(SUM(W4:W15)/X16,"-")</f>
        <v>0.01118150139</v>
      </c>
      <c r="X17" s="139"/>
      <c r="Y17" s="138">
        <f>IFERROR(SUM(Y4:Y15)/AA16,"-")</f>
        <v>0.01666925528</v>
      </c>
      <c r="Z17" s="138">
        <f>IFERROR(SUM(Z4:Z15)/AA16,"-")</f>
        <v>0.005556352051</v>
      </c>
      <c r="AA17" s="139"/>
      <c r="AB17" s="138">
        <f>IFERROR(SUM(AB4:AB15)/AD16,"-")</f>
        <v>0</v>
      </c>
      <c r="AC17" s="138">
        <f>IFERROR(SUM(AC4:AC15)/AD16,"-")</f>
        <v>0</v>
      </c>
      <c r="AD17" s="139"/>
      <c r="AE17" s="138">
        <f>IFERROR(SUM(AE4:AE15)/AG16,"-")</f>
        <v>0</v>
      </c>
      <c r="AF17" s="138">
        <f>IFERROR(SUM(AF4:AF15)/AG16,"-")</f>
        <v>0</v>
      </c>
      <c r="AG17" s="139"/>
    </row>
    <row r="18" ht="12.75" customHeight="1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</row>
    <row r="19" ht="12.7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</row>
    <row r="20" ht="12.75" customHeight="1">
      <c r="A20" s="117"/>
      <c r="B20" s="117"/>
      <c r="C20" s="132" t="s">
        <v>154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40">
        <f t="shared" ref="Y20:Z20" si="3">Y16+(SUM(V4:V15)-SUM(Y4:Y11))</f>
        <v>22044.53</v>
      </c>
      <c r="Z20" s="140">
        <f t="shared" si="3"/>
        <v>7368.21</v>
      </c>
      <c r="AA20" s="141">
        <f>AA16</f>
        <v>100440</v>
      </c>
      <c r="AB20" s="117"/>
      <c r="AC20" s="117"/>
      <c r="AD20" s="117"/>
      <c r="AE20" s="117"/>
      <c r="AF20" s="117"/>
      <c r="AG20" s="117"/>
    </row>
    <row r="21" ht="12.75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</row>
    <row r="22" ht="12.75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ht="12.75" customHeight="1">
      <c r="A23" s="117"/>
      <c r="B23" s="117"/>
      <c r="C23" s="125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42" t="s">
        <v>155</v>
      </c>
      <c r="Z23" s="120"/>
      <c r="AA23" s="137"/>
      <c r="AB23" s="117"/>
      <c r="AC23" s="117"/>
      <c r="AD23" s="117"/>
      <c r="AE23" s="117"/>
      <c r="AF23" s="117"/>
      <c r="AG23" s="117"/>
    </row>
    <row r="24" ht="12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9" t="s">
        <v>134</v>
      </c>
      <c r="Z24" s="120"/>
      <c r="AA24" s="121"/>
      <c r="AB24" s="119" t="s">
        <v>135</v>
      </c>
      <c r="AC24" s="120"/>
      <c r="AD24" s="121"/>
      <c r="AE24" s="143"/>
      <c r="AF24" s="143"/>
      <c r="AG24" s="143"/>
    </row>
    <row r="25" ht="12.7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22" t="s">
        <v>137</v>
      </c>
      <c r="Z25" s="123" t="s">
        <v>138</v>
      </c>
      <c r="AA25" s="124" t="s">
        <v>139</v>
      </c>
      <c r="AB25" s="122" t="s">
        <v>137</v>
      </c>
      <c r="AC25" s="123" t="s">
        <v>138</v>
      </c>
      <c r="AD25" s="124" t="s">
        <v>139</v>
      </c>
      <c r="AE25" s="123"/>
      <c r="AF25" s="123"/>
      <c r="AG25" s="123"/>
    </row>
    <row r="26" ht="12.7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26">
        <v>0.0</v>
      </c>
      <c r="Z26" s="127">
        <v>0.0</v>
      </c>
      <c r="AA26" s="128">
        <v>0.0</v>
      </c>
      <c r="AB26" s="126">
        <v>0.0</v>
      </c>
      <c r="AC26" s="127">
        <v>0.0</v>
      </c>
      <c r="AD26" s="128">
        <v>0.0</v>
      </c>
      <c r="AE26" s="127"/>
      <c r="AF26" s="127"/>
      <c r="AG26" s="127"/>
    </row>
    <row r="27" ht="12.7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26">
        <v>0.0</v>
      </c>
      <c r="Z27" s="127">
        <v>0.0</v>
      </c>
      <c r="AA27" s="128">
        <v>0.0</v>
      </c>
      <c r="AB27" s="126">
        <v>0.0</v>
      </c>
      <c r="AC27" s="127">
        <v>0.0</v>
      </c>
      <c r="AD27" s="128">
        <v>0.0</v>
      </c>
      <c r="AE27" s="127"/>
      <c r="AF27" s="127"/>
      <c r="AG27" s="127"/>
    </row>
    <row r="28" ht="12.7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26">
        <v>835.33</v>
      </c>
      <c r="Z28" s="127">
        <v>278.44</v>
      </c>
      <c r="AA28" s="128">
        <v>0.0</v>
      </c>
      <c r="AB28" s="126">
        <f>(AB39*AD38)/4</f>
        <v>2628.3</v>
      </c>
      <c r="AC28" s="127">
        <f>(AC39*AD38)/4</f>
        <v>876.1</v>
      </c>
      <c r="AD28" s="128">
        <v>0.0</v>
      </c>
      <c r="AE28" s="127"/>
      <c r="AF28" s="127"/>
      <c r="AG28" s="127"/>
    </row>
    <row r="29" ht="12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26">
        <v>0.0</v>
      </c>
      <c r="Z29" s="127">
        <v>0.0</v>
      </c>
      <c r="AA29" s="128">
        <v>0.0</v>
      </c>
      <c r="AB29" s="126">
        <v>0.0</v>
      </c>
      <c r="AC29" s="127">
        <v>0.0</v>
      </c>
      <c r="AD29" s="128">
        <v>0.0</v>
      </c>
      <c r="AE29" s="127"/>
      <c r="AF29" s="127"/>
      <c r="AG29" s="127"/>
    </row>
    <row r="30" ht="12.75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26">
        <v>0.0</v>
      </c>
      <c r="Z30" s="127">
        <v>0.0</v>
      </c>
      <c r="AA30" s="128">
        <v>0.0</v>
      </c>
      <c r="AB30" s="126">
        <v>0.0</v>
      </c>
      <c r="AC30" s="127">
        <v>0.0</v>
      </c>
      <c r="AD30" s="128">
        <v>0.0</v>
      </c>
      <c r="AE30" s="127"/>
      <c r="AF30" s="127"/>
      <c r="AG30" s="127"/>
    </row>
    <row r="31" ht="12.75" customHeight="1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26">
        <v>838.93</v>
      </c>
      <c r="Z31" s="127">
        <v>279.64</v>
      </c>
      <c r="AA31" s="128">
        <v>0.0</v>
      </c>
      <c r="AB31" s="126">
        <f t="shared" ref="AB31:AC31" si="4">AB28</f>
        <v>2628.3</v>
      </c>
      <c r="AC31" s="127">
        <f t="shared" si="4"/>
        <v>876.1</v>
      </c>
      <c r="AD31" s="128">
        <v>0.0</v>
      </c>
      <c r="AE31" s="127"/>
      <c r="AF31" s="127"/>
      <c r="AG31" s="127"/>
    </row>
    <row r="32" ht="12.75" customHeight="1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26">
        <v>0.0</v>
      </c>
      <c r="Z32" s="127">
        <v>0.0</v>
      </c>
      <c r="AA32" s="128">
        <v>0.0</v>
      </c>
      <c r="AB32" s="126">
        <v>0.0</v>
      </c>
      <c r="AC32" s="127">
        <v>0.0</v>
      </c>
      <c r="AD32" s="128">
        <v>0.0</v>
      </c>
      <c r="AE32" s="127"/>
      <c r="AF32" s="127"/>
      <c r="AG32" s="127"/>
    </row>
    <row r="33" ht="12.75" customHeight="1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26">
        <v>0.0</v>
      </c>
      <c r="Z33" s="127">
        <v>0.0</v>
      </c>
      <c r="AA33" s="128">
        <v>0.0</v>
      </c>
      <c r="AB33" s="126">
        <v>0.0</v>
      </c>
      <c r="AC33" s="127">
        <v>0.0</v>
      </c>
      <c r="AD33" s="128">
        <v>0.0</v>
      </c>
      <c r="AE33" s="127"/>
      <c r="AF33" s="127"/>
      <c r="AG33" s="127"/>
    </row>
    <row r="34" ht="12.75" customHeigh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26"/>
      <c r="Z34" s="127"/>
      <c r="AA34" s="128">
        <v>0.0</v>
      </c>
      <c r="AB34" s="126">
        <f t="shared" ref="AB34:AC34" si="5">AB28</f>
        <v>2628.3</v>
      </c>
      <c r="AC34" s="127">
        <f t="shared" si="5"/>
        <v>876.1</v>
      </c>
      <c r="AD34" s="128">
        <v>0.0</v>
      </c>
      <c r="AE34" s="127"/>
      <c r="AF34" s="127"/>
      <c r="AG34" s="127"/>
    </row>
    <row r="35" ht="12.75" customHeight="1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26">
        <v>0.0</v>
      </c>
      <c r="Z35" s="127">
        <v>0.0</v>
      </c>
      <c r="AA35" s="128">
        <v>0.0</v>
      </c>
      <c r="AB35" s="126">
        <v>0.0</v>
      </c>
      <c r="AC35" s="127">
        <v>0.0</v>
      </c>
      <c r="AD35" s="128">
        <v>0.0</v>
      </c>
      <c r="AE35" s="127"/>
      <c r="AF35" s="127"/>
      <c r="AG35" s="127"/>
    </row>
    <row r="36" ht="12.75" customHeight="1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26">
        <v>0.0</v>
      </c>
      <c r="Z36" s="127">
        <v>0.0</v>
      </c>
      <c r="AA36" s="128">
        <v>0.0</v>
      </c>
      <c r="AB36" s="126">
        <v>0.0</v>
      </c>
      <c r="AC36" s="127">
        <v>0.0</v>
      </c>
      <c r="AD36" s="128">
        <v>0.0</v>
      </c>
      <c r="AE36" s="127"/>
      <c r="AF36" s="127"/>
      <c r="AG36" s="127"/>
    </row>
    <row r="37" ht="12.75" customHeight="1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29"/>
      <c r="Z37" s="130"/>
      <c r="AA37" s="131">
        <v>250000.0</v>
      </c>
      <c r="AB37" s="129">
        <f t="shared" ref="AB37:AC37" si="6">AB28</f>
        <v>2628.3</v>
      </c>
      <c r="AC37" s="130">
        <f t="shared" si="6"/>
        <v>876.1</v>
      </c>
      <c r="AD37" s="131">
        <v>0.0</v>
      </c>
      <c r="AE37" s="127"/>
      <c r="AF37" s="127"/>
      <c r="AG37" s="127"/>
    </row>
    <row r="38" ht="12.7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33">
        <f>$Y$20</f>
        <v>22044.53</v>
      </c>
      <c r="Z38" s="134">
        <f>$Z$20</f>
        <v>7368.21</v>
      </c>
      <c r="AA38" s="135">
        <f>$AA$20+SUM(AA26:AA37)</f>
        <v>350440</v>
      </c>
      <c r="AB38" s="133">
        <f t="shared" ref="AB38:AD38" si="7">Y38+SUM(AB26:AB37)</f>
        <v>32557.73</v>
      </c>
      <c r="AC38" s="134">
        <f t="shared" si="7"/>
        <v>10872.61</v>
      </c>
      <c r="AD38" s="135">
        <f t="shared" si="7"/>
        <v>350440</v>
      </c>
      <c r="AE38" s="134"/>
      <c r="AF38" s="134"/>
      <c r="AG38" s="134"/>
    </row>
    <row r="39" ht="12.75" customHeight="1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38">
        <v>0.03</v>
      </c>
      <c r="Z39" s="138">
        <v>0.01</v>
      </c>
      <c r="AA39" s="139"/>
      <c r="AB39" s="144">
        <v>0.03</v>
      </c>
      <c r="AC39" s="138">
        <v>0.01</v>
      </c>
      <c r="AD39" s="139"/>
      <c r="AE39" s="138"/>
      <c r="AF39" s="138"/>
      <c r="AG39" s="145"/>
    </row>
    <row r="40" ht="12.75" customHeight="1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ht="12.75" customHeight="1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</row>
    <row r="42" ht="12.75" customHeight="1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42" t="s">
        <v>156</v>
      </c>
      <c r="Z42" s="120"/>
      <c r="AA42" s="137"/>
      <c r="AB42" s="117"/>
      <c r="AC42" s="117"/>
      <c r="AD42" s="117"/>
      <c r="AE42" s="117"/>
      <c r="AF42" s="117"/>
      <c r="AG42" s="117"/>
    </row>
    <row r="43" ht="12.75" customHeight="1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9" t="s">
        <v>134</v>
      </c>
      <c r="Z43" s="120"/>
      <c r="AA43" s="121"/>
      <c r="AB43" s="119" t="s">
        <v>135</v>
      </c>
      <c r="AC43" s="120"/>
      <c r="AD43" s="121"/>
      <c r="AE43" s="117"/>
      <c r="AF43" s="117"/>
      <c r="AG43" s="117"/>
    </row>
    <row r="44" ht="12.75" customHeight="1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22" t="s">
        <v>137</v>
      </c>
      <c r="Z44" s="123" t="s">
        <v>138</v>
      </c>
      <c r="AA44" s="124" t="s">
        <v>139</v>
      </c>
      <c r="AB44" s="122" t="s">
        <v>137</v>
      </c>
      <c r="AC44" s="123" t="s">
        <v>138</v>
      </c>
      <c r="AD44" s="124" t="s">
        <v>139</v>
      </c>
      <c r="AE44" s="117"/>
      <c r="AF44" s="117"/>
      <c r="AG44" s="117"/>
    </row>
    <row r="45" ht="12.75" customHeight="1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26">
        <v>0.0</v>
      </c>
      <c r="Z45" s="127">
        <v>0.0</v>
      </c>
      <c r="AA45" s="128">
        <v>0.0</v>
      </c>
      <c r="AB45" s="126">
        <v>0.0</v>
      </c>
      <c r="AC45" s="127">
        <v>0.0</v>
      </c>
      <c r="AD45" s="128">
        <v>0.0</v>
      </c>
      <c r="AE45" s="117"/>
      <c r="AF45" s="117"/>
      <c r="AG45" s="117"/>
    </row>
    <row r="46" ht="12.75" customHeight="1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26">
        <v>0.0</v>
      </c>
      <c r="Z46" s="127">
        <v>0.0</v>
      </c>
      <c r="AA46" s="128">
        <v>0.0</v>
      </c>
      <c r="AB46" s="126">
        <v>0.0</v>
      </c>
      <c r="AC46" s="127">
        <v>0.0</v>
      </c>
      <c r="AD46" s="128">
        <v>0.0</v>
      </c>
      <c r="AE46" s="117"/>
      <c r="AF46" s="117"/>
      <c r="AG46" s="117"/>
    </row>
    <row r="47" ht="12.75" customHeight="1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26">
        <v>835.33</v>
      </c>
      <c r="Z47" s="127">
        <v>278.44</v>
      </c>
      <c r="AA47" s="128">
        <v>0.0</v>
      </c>
      <c r="AB47" s="126">
        <f>(AB58*AD57)/4</f>
        <v>2253.3</v>
      </c>
      <c r="AC47" s="127">
        <f>(AC58*AD57)/4</f>
        <v>751.1</v>
      </c>
      <c r="AD47" s="128">
        <v>0.0</v>
      </c>
      <c r="AE47" s="117"/>
      <c r="AF47" s="117"/>
      <c r="AG47" s="117"/>
    </row>
    <row r="48" ht="12.75" customHeight="1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26">
        <v>0.0</v>
      </c>
      <c r="Z48" s="127">
        <v>0.0</v>
      </c>
      <c r="AA48" s="128">
        <v>0.0</v>
      </c>
      <c r="AB48" s="126">
        <v>0.0</v>
      </c>
      <c r="AC48" s="127">
        <v>0.0</v>
      </c>
      <c r="AD48" s="128">
        <v>0.0</v>
      </c>
      <c r="AE48" s="117"/>
      <c r="AF48" s="117"/>
      <c r="AG48" s="117"/>
    </row>
    <row r="49" ht="12.75" customHeight="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26">
        <v>0.0</v>
      </c>
      <c r="Z49" s="127">
        <v>0.0</v>
      </c>
      <c r="AA49" s="128">
        <v>0.0</v>
      </c>
      <c r="AB49" s="126">
        <v>0.0</v>
      </c>
      <c r="AC49" s="127">
        <v>0.0</v>
      </c>
      <c r="AD49" s="128">
        <v>0.0</v>
      </c>
      <c r="AE49" s="117"/>
      <c r="AF49" s="117"/>
      <c r="AG49" s="117"/>
    </row>
    <row r="50" ht="12.75" customHeight="1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26">
        <v>838.93</v>
      </c>
      <c r="Z50" s="127">
        <v>279.64</v>
      </c>
      <c r="AA50" s="128">
        <v>0.0</v>
      </c>
      <c r="AB50" s="126">
        <f t="shared" ref="AB50:AC50" si="8">AB47</f>
        <v>2253.3</v>
      </c>
      <c r="AC50" s="127">
        <f t="shared" si="8"/>
        <v>751.1</v>
      </c>
      <c r="AD50" s="128">
        <v>0.0</v>
      </c>
      <c r="AE50" s="117"/>
      <c r="AF50" s="117"/>
      <c r="AG50" s="117"/>
    </row>
    <row r="51" ht="12.75" customHeight="1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26">
        <v>0.0</v>
      </c>
      <c r="Z51" s="127">
        <v>0.0</v>
      </c>
      <c r="AA51" s="128">
        <v>0.0</v>
      </c>
      <c r="AB51" s="126">
        <v>0.0</v>
      </c>
      <c r="AC51" s="127">
        <v>0.0</v>
      </c>
      <c r="AD51" s="128">
        <v>0.0</v>
      </c>
      <c r="AE51" s="117"/>
      <c r="AF51" s="117"/>
      <c r="AG51" s="117"/>
    </row>
    <row r="52" ht="12.75" customHeight="1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26">
        <v>0.0</v>
      </c>
      <c r="Z52" s="127">
        <v>0.0</v>
      </c>
      <c r="AA52" s="128">
        <v>0.0</v>
      </c>
      <c r="AB52" s="126">
        <v>0.0</v>
      </c>
      <c r="AC52" s="127">
        <v>0.0</v>
      </c>
      <c r="AD52" s="128">
        <v>0.0</v>
      </c>
      <c r="AE52" s="117"/>
      <c r="AF52" s="117"/>
      <c r="AG52" s="117"/>
    </row>
    <row r="53" ht="12.75" customHeight="1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26"/>
      <c r="Z53" s="127"/>
      <c r="AA53" s="128">
        <v>0.0</v>
      </c>
      <c r="AB53" s="126">
        <f t="shared" ref="AB53:AC53" si="9">AB47</f>
        <v>2253.3</v>
      </c>
      <c r="AC53" s="127">
        <f t="shared" si="9"/>
        <v>751.1</v>
      </c>
      <c r="AD53" s="128">
        <v>0.0</v>
      </c>
      <c r="AE53" s="117"/>
      <c r="AF53" s="117"/>
      <c r="AG53" s="117"/>
    </row>
    <row r="54" ht="12.75" customHeigh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26">
        <v>0.0</v>
      </c>
      <c r="Z54" s="127">
        <v>0.0</v>
      </c>
      <c r="AA54" s="128">
        <v>0.0</v>
      </c>
      <c r="AB54" s="126">
        <v>0.0</v>
      </c>
      <c r="AC54" s="127">
        <v>0.0</v>
      </c>
      <c r="AD54" s="128">
        <v>0.0</v>
      </c>
      <c r="AE54" s="117"/>
      <c r="AF54" s="117"/>
      <c r="AG54" s="117"/>
    </row>
    <row r="55" ht="12.75" customHeight="1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26">
        <v>0.0</v>
      </c>
      <c r="Z55" s="127">
        <v>0.0</v>
      </c>
      <c r="AA55" s="128">
        <v>0.0</v>
      </c>
      <c r="AB55" s="126">
        <v>0.0</v>
      </c>
      <c r="AC55" s="127">
        <v>0.0</v>
      </c>
      <c r="AD55" s="128">
        <v>0.0</v>
      </c>
      <c r="AE55" s="117"/>
      <c r="AF55" s="117"/>
      <c r="AG55" s="117"/>
    </row>
    <row r="56" ht="12.75" customHeight="1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29"/>
      <c r="Z56" s="130"/>
      <c r="AA56" s="131">
        <v>200000.0</v>
      </c>
      <c r="AB56" s="129">
        <f t="shared" ref="AB56:AC56" si="10">AB47</f>
        <v>2253.3</v>
      </c>
      <c r="AC56" s="130">
        <f t="shared" si="10"/>
        <v>751.1</v>
      </c>
      <c r="AD56" s="131">
        <v>0.0</v>
      </c>
      <c r="AE56" s="117"/>
      <c r="AF56" s="117"/>
      <c r="AG56" s="117"/>
    </row>
    <row r="57" ht="12.75" customHeight="1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33">
        <f>$Y$20</f>
        <v>22044.53</v>
      </c>
      <c r="Z57" s="134">
        <f>$Z$20</f>
        <v>7368.21</v>
      </c>
      <c r="AA57" s="135">
        <f>$AA$20+SUM(AA45:AA56)</f>
        <v>300440</v>
      </c>
      <c r="AB57" s="133">
        <f t="shared" ref="AB57:AD57" si="11">Y57+SUM(AB45:AB56)</f>
        <v>31057.73</v>
      </c>
      <c r="AC57" s="134">
        <f t="shared" si="11"/>
        <v>10372.61</v>
      </c>
      <c r="AD57" s="135">
        <f t="shared" si="11"/>
        <v>300440</v>
      </c>
      <c r="AE57" s="117"/>
      <c r="AF57" s="117"/>
      <c r="AG57" s="117"/>
    </row>
    <row r="58" ht="12.75" customHeight="1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38">
        <v>0.03</v>
      </c>
      <c r="Z58" s="138">
        <v>0.01</v>
      </c>
      <c r="AA58" s="139"/>
      <c r="AB58" s="144">
        <v>0.03</v>
      </c>
      <c r="AC58" s="138">
        <v>0.01</v>
      </c>
      <c r="AD58" s="139"/>
      <c r="AE58" s="117"/>
      <c r="AF58" s="117"/>
      <c r="AG58" s="117"/>
    </row>
    <row r="59" ht="12.75" customHeight="1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</row>
    <row r="60" ht="12.75" customHeight="1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</row>
    <row r="61" ht="12.75" customHeight="1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42" t="s">
        <v>157</v>
      </c>
      <c r="Z61" s="120"/>
      <c r="AA61" s="137"/>
      <c r="AB61" s="117"/>
      <c r="AC61" s="117"/>
      <c r="AD61" s="117"/>
      <c r="AE61" s="117"/>
      <c r="AF61" s="117"/>
      <c r="AG61" s="117"/>
    </row>
    <row r="62" ht="12.75" customHeight="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9" t="s">
        <v>134</v>
      </c>
      <c r="Z62" s="120"/>
      <c r="AA62" s="121"/>
      <c r="AB62" s="119" t="s">
        <v>135</v>
      </c>
      <c r="AC62" s="120"/>
      <c r="AD62" s="121"/>
      <c r="AE62" s="117"/>
      <c r="AF62" s="117"/>
      <c r="AG62" s="117"/>
    </row>
    <row r="63" ht="12.75" customHeight="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22" t="s">
        <v>137</v>
      </c>
      <c r="Z63" s="123" t="s">
        <v>138</v>
      </c>
      <c r="AA63" s="124" t="s">
        <v>139</v>
      </c>
      <c r="AB63" s="122" t="s">
        <v>137</v>
      </c>
      <c r="AC63" s="123" t="s">
        <v>138</v>
      </c>
      <c r="AD63" s="124" t="s">
        <v>139</v>
      </c>
      <c r="AE63" s="117"/>
      <c r="AF63" s="117"/>
      <c r="AG63" s="117"/>
    </row>
    <row r="64" ht="12.75" customHeigh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26">
        <v>0.0</v>
      </c>
      <c r="Z64" s="127">
        <v>0.0</v>
      </c>
      <c r="AA64" s="128">
        <v>0.0</v>
      </c>
      <c r="AB64" s="126">
        <v>0.0</v>
      </c>
      <c r="AC64" s="127">
        <v>0.0</v>
      </c>
      <c r="AD64" s="128">
        <v>0.0</v>
      </c>
      <c r="AE64" s="117"/>
      <c r="AF64" s="117"/>
      <c r="AG64" s="117"/>
    </row>
    <row r="65" ht="12.75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26">
        <v>0.0</v>
      </c>
      <c r="Z65" s="127">
        <v>0.0</v>
      </c>
      <c r="AA65" s="128">
        <v>0.0</v>
      </c>
      <c r="AB65" s="126">
        <v>0.0</v>
      </c>
      <c r="AC65" s="127">
        <v>0.0</v>
      </c>
      <c r="AD65" s="128">
        <v>0.0</v>
      </c>
      <c r="AE65" s="117"/>
      <c r="AF65" s="117"/>
      <c r="AG65" s="117"/>
    </row>
    <row r="66" ht="12.75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26">
        <v>835.33</v>
      </c>
      <c r="Z66" s="127">
        <v>278.44</v>
      </c>
      <c r="AA66" s="128">
        <v>0.0</v>
      </c>
      <c r="AB66" s="126">
        <f>(AB77*AD76)/4</f>
        <v>1878.3</v>
      </c>
      <c r="AC66" s="127">
        <f>(AC77*AD76)/4</f>
        <v>626.1</v>
      </c>
      <c r="AD66" s="128">
        <v>0.0</v>
      </c>
      <c r="AE66" s="117"/>
      <c r="AF66" s="117"/>
      <c r="AG66" s="117"/>
    </row>
    <row r="67" ht="12.75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26">
        <v>0.0</v>
      </c>
      <c r="Z67" s="127">
        <v>0.0</v>
      </c>
      <c r="AA67" s="128">
        <v>0.0</v>
      </c>
      <c r="AB67" s="126">
        <v>0.0</v>
      </c>
      <c r="AC67" s="127">
        <v>0.0</v>
      </c>
      <c r="AD67" s="128">
        <v>0.0</v>
      </c>
      <c r="AE67" s="117"/>
      <c r="AF67" s="117"/>
      <c r="AG67" s="117"/>
    </row>
    <row r="68" ht="12.7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26">
        <v>0.0</v>
      </c>
      <c r="Z68" s="127">
        <v>0.0</v>
      </c>
      <c r="AA68" s="128">
        <v>0.0</v>
      </c>
      <c r="AB68" s="126">
        <v>0.0</v>
      </c>
      <c r="AC68" s="127">
        <v>0.0</v>
      </c>
      <c r="AD68" s="128">
        <v>0.0</v>
      </c>
      <c r="AE68" s="117"/>
      <c r="AF68" s="117"/>
      <c r="AG68" s="117"/>
    </row>
    <row r="69" ht="12.75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26">
        <v>838.93</v>
      </c>
      <c r="Z69" s="127">
        <v>279.64</v>
      </c>
      <c r="AA69" s="128">
        <v>0.0</v>
      </c>
      <c r="AB69" s="126">
        <f t="shared" ref="AB69:AC69" si="12">AB66</f>
        <v>1878.3</v>
      </c>
      <c r="AC69" s="127">
        <f t="shared" si="12"/>
        <v>626.1</v>
      </c>
      <c r="AD69" s="128">
        <v>0.0</v>
      </c>
      <c r="AE69" s="117"/>
      <c r="AF69" s="117"/>
      <c r="AG69" s="117"/>
    </row>
    <row r="70" ht="12.75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26">
        <v>0.0</v>
      </c>
      <c r="Z70" s="127">
        <v>0.0</v>
      </c>
      <c r="AA70" s="128">
        <v>0.0</v>
      </c>
      <c r="AB70" s="126">
        <v>0.0</v>
      </c>
      <c r="AC70" s="127">
        <v>0.0</v>
      </c>
      <c r="AD70" s="128">
        <v>0.0</v>
      </c>
      <c r="AE70" s="117"/>
      <c r="AF70" s="117"/>
      <c r="AG70" s="117"/>
    </row>
    <row r="71" ht="12.75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26">
        <v>0.0</v>
      </c>
      <c r="Z71" s="127">
        <v>0.0</v>
      </c>
      <c r="AA71" s="128">
        <v>0.0</v>
      </c>
      <c r="AB71" s="126">
        <v>0.0</v>
      </c>
      <c r="AC71" s="127">
        <v>0.0</v>
      </c>
      <c r="AD71" s="128">
        <v>0.0</v>
      </c>
      <c r="AE71" s="117"/>
      <c r="AF71" s="117"/>
      <c r="AG71" s="117"/>
    </row>
    <row r="72" ht="12.75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26"/>
      <c r="Z72" s="127"/>
      <c r="AA72" s="128">
        <v>0.0</v>
      </c>
      <c r="AB72" s="126">
        <f t="shared" ref="AB72:AC72" si="13">AB66</f>
        <v>1878.3</v>
      </c>
      <c r="AC72" s="127">
        <f t="shared" si="13"/>
        <v>626.1</v>
      </c>
      <c r="AD72" s="128">
        <v>0.0</v>
      </c>
      <c r="AE72" s="117"/>
      <c r="AF72" s="117"/>
      <c r="AG72" s="117"/>
    </row>
    <row r="73" ht="12.75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26">
        <v>0.0</v>
      </c>
      <c r="Z73" s="127">
        <v>0.0</v>
      </c>
      <c r="AA73" s="128">
        <v>0.0</v>
      </c>
      <c r="AB73" s="126">
        <v>0.0</v>
      </c>
      <c r="AC73" s="127">
        <v>0.0</v>
      </c>
      <c r="AD73" s="128">
        <v>0.0</v>
      </c>
      <c r="AE73" s="117"/>
      <c r="AF73" s="117"/>
      <c r="AG73" s="117"/>
    </row>
    <row r="74" ht="12.75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26">
        <v>0.0</v>
      </c>
      <c r="Z74" s="127">
        <v>0.0</v>
      </c>
      <c r="AA74" s="128">
        <v>0.0</v>
      </c>
      <c r="AB74" s="126">
        <v>0.0</v>
      </c>
      <c r="AC74" s="127">
        <v>0.0</v>
      </c>
      <c r="AD74" s="128">
        <v>0.0</v>
      </c>
      <c r="AE74" s="117"/>
      <c r="AF74" s="117"/>
      <c r="AG74" s="117"/>
    </row>
    <row r="75" ht="12.75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29"/>
      <c r="Z75" s="130"/>
      <c r="AA75" s="131">
        <v>150000.0</v>
      </c>
      <c r="AB75" s="129">
        <f t="shared" ref="AB75:AC75" si="14">AB66</f>
        <v>1878.3</v>
      </c>
      <c r="AC75" s="130">
        <f t="shared" si="14"/>
        <v>626.1</v>
      </c>
      <c r="AD75" s="131">
        <v>0.0</v>
      </c>
      <c r="AE75" s="117"/>
      <c r="AF75" s="117"/>
      <c r="AG75" s="117"/>
    </row>
    <row r="76" ht="12.75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33">
        <f>$Y$20</f>
        <v>22044.53</v>
      </c>
      <c r="Z76" s="134">
        <f>$Z$20</f>
        <v>7368.21</v>
      </c>
      <c r="AA76" s="135">
        <f>$AA$20+SUM(AA64:AA75)</f>
        <v>250440</v>
      </c>
      <c r="AB76" s="133">
        <f t="shared" ref="AB76:AD76" si="15">Y76+SUM(AB64:AB75)</f>
        <v>29557.73</v>
      </c>
      <c r="AC76" s="134">
        <f t="shared" si="15"/>
        <v>9872.61</v>
      </c>
      <c r="AD76" s="135">
        <f t="shared" si="15"/>
        <v>250440</v>
      </c>
      <c r="AE76" s="117"/>
      <c r="AF76" s="117"/>
      <c r="AG76" s="117"/>
    </row>
    <row r="77" ht="12.75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38">
        <v>0.03</v>
      </c>
      <c r="Z77" s="138">
        <v>0.01</v>
      </c>
      <c r="AA77" s="139"/>
      <c r="AB77" s="144">
        <v>0.03</v>
      </c>
      <c r="AC77" s="138">
        <v>0.01</v>
      </c>
      <c r="AD77" s="139"/>
      <c r="AE77" s="117"/>
      <c r="AF77" s="117"/>
      <c r="AG77" s="117"/>
    </row>
    <row r="78" ht="12.75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</row>
    <row r="79" ht="12.75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</row>
    <row r="80" ht="12.75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</row>
    <row r="81" ht="12.75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</row>
    <row r="82" ht="12.75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</row>
    <row r="83" ht="12.75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</row>
    <row r="84" ht="12.75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</row>
    <row r="85" ht="12.75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</row>
    <row r="86" ht="12.75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</row>
    <row r="87" ht="12.75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</row>
    <row r="88" ht="12.75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</row>
    <row r="89" ht="12.75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</row>
    <row r="90" ht="12.75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</row>
    <row r="91" ht="12.75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</row>
    <row r="92" ht="12.75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</row>
    <row r="93" ht="12.75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</row>
    <row r="94" ht="12.75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</row>
    <row r="95" ht="12.75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</row>
    <row r="96" ht="12.75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</row>
    <row r="97" ht="12.75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</row>
    <row r="98" ht="12.75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</row>
    <row r="99" ht="12.75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</row>
    <row r="100" ht="12.75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</row>
    <row r="101" ht="12.75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</row>
    <row r="102" ht="12.75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</row>
    <row r="103" ht="12.75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</row>
    <row r="104" ht="12.75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</row>
    <row r="105" ht="12.75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</row>
    <row r="106" ht="12.75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</row>
    <row r="107" ht="12.75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</row>
    <row r="108" ht="12.75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</row>
    <row r="109" ht="12.75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</row>
    <row r="110" ht="12.75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</row>
    <row r="111" ht="12.75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</row>
    <row r="112" ht="12.75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</row>
    <row r="113" ht="12.75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</row>
    <row r="114" ht="12.75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</row>
    <row r="115" ht="12.75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</row>
    <row r="116" ht="12.75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</row>
    <row r="117" ht="12.75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</row>
    <row r="118" ht="12.75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</row>
    <row r="119" ht="12.75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</row>
    <row r="120" ht="12.75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</row>
    <row r="121" ht="12.75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</row>
    <row r="122" ht="12.75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</row>
    <row r="123" ht="12.75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</row>
    <row r="124" ht="12.75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</row>
    <row r="125" ht="12.75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</row>
    <row r="126" ht="12.75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</row>
    <row r="127" ht="12.75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</row>
    <row r="128" ht="12.75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</row>
    <row r="129" ht="12.75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</row>
    <row r="130" ht="12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</row>
    <row r="131" ht="12.75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</row>
    <row r="132" ht="12.75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</row>
    <row r="133" ht="12.75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</row>
    <row r="134" ht="12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</row>
    <row r="135" ht="12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</row>
    <row r="136" ht="12.75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</row>
    <row r="137" ht="12.75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</row>
    <row r="138" ht="12.75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</row>
    <row r="139" ht="12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</row>
    <row r="140" ht="12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</row>
    <row r="141" ht="12.75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</row>
    <row r="142" ht="12.75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</row>
    <row r="143" ht="12.75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</row>
    <row r="144" ht="12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</row>
    <row r="145" ht="12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</row>
    <row r="146" ht="12.75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</row>
    <row r="147" ht="12.75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</row>
    <row r="148" ht="12.75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</row>
    <row r="149" ht="12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</row>
    <row r="150" ht="12.75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</row>
    <row r="151" ht="12.75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</row>
    <row r="152" ht="12.75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</row>
    <row r="153" ht="12.75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</row>
    <row r="154" ht="12.75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</row>
    <row r="155" ht="12.75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</row>
    <row r="156" ht="12.75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</row>
    <row r="157" ht="12.75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</row>
    <row r="158" ht="12.75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</row>
    <row r="159" ht="12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</row>
    <row r="160" ht="12.75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</row>
    <row r="161" ht="12.75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</row>
    <row r="162" ht="12.75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</row>
    <row r="163" ht="12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</row>
    <row r="164" ht="12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</row>
    <row r="165" ht="12.75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</row>
    <row r="166" ht="12.75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</row>
    <row r="167" ht="12.75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</row>
    <row r="168" ht="12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</row>
    <row r="169" ht="12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</row>
    <row r="170" ht="12.75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</row>
    <row r="171" ht="12.75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</row>
    <row r="172" ht="12.75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</row>
    <row r="173" ht="12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</row>
    <row r="174" ht="12.75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</row>
    <row r="175" ht="12.75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</row>
    <row r="176" ht="12.75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</row>
    <row r="177" ht="12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</row>
    <row r="178" ht="12.75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</row>
    <row r="179" ht="12.75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</row>
    <row r="180" ht="12.75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</row>
    <row r="181" ht="12.75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</row>
    <row r="182" ht="12.75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</row>
    <row r="183" ht="12.75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</row>
    <row r="184" ht="12.75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</row>
    <row r="185" ht="12.75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</row>
    <row r="186" ht="12.75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</row>
    <row r="187" ht="12.75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</row>
    <row r="188" ht="12.75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</row>
    <row r="189" ht="12.75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</row>
    <row r="190" ht="12.75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</row>
    <row r="191" ht="12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</row>
    <row r="192" ht="12.75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</row>
    <row r="193" ht="12.75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</row>
    <row r="194" ht="12.75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</row>
    <row r="195" ht="12.75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</row>
    <row r="196" ht="12.75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</row>
    <row r="197" ht="12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</row>
    <row r="198" ht="12.75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</row>
    <row r="199" ht="12.75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</row>
    <row r="200" ht="12.75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</row>
    <row r="201" ht="12.75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</row>
    <row r="202" ht="12.75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</row>
    <row r="203" ht="12.75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</row>
    <row r="204" ht="12.75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</row>
    <row r="205" ht="12.75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</row>
    <row r="206" ht="12.75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</row>
    <row r="207" ht="12.75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</row>
    <row r="208" ht="12.75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</row>
    <row r="209" ht="12.75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</row>
    <row r="210" ht="12.75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</row>
    <row r="211" ht="12.75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</row>
    <row r="212" ht="12.75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</row>
    <row r="213" ht="12.75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</row>
    <row r="214" ht="12.75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</row>
    <row r="215" ht="12.75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</row>
    <row r="216" ht="12.75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</row>
    <row r="217" ht="12.75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</row>
    <row r="218" ht="12.75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</row>
    <row r="219" ht="12.75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</row>
    <row r="220" ht="12.75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</row>
    <row r="221" ht="12.75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</row>
    <row r="222" ht="12.75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</row>
    <row r="223" ht="12.75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</row>
    <row r="224" ht="12.75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</row>
    <row r="225" ht="12.75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</row>
    <row r="226" ht="12.75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</row>
    <row r="227" ht="12.75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</row>
    <row r="228" ht="12.75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</row>
    <row r="229" ht="12.75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</row>
    <row r="230" ht="12.75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</row>
    <row r="231" ht="12.75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</row>
    <row r="232" ht="12.75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</row>
    <row r="233" ht="12.75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</row>
    <row r="234" ht="12.75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</row>
    <row r="235" ht="12.75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</row>
    <row r="236" ht="12.75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</row>
    <row r="237" ht="12.75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</row>
    <row r="238" ht="12.75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</row>
    <row r="239" ht="12.75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</row>
    <row r="240" ht="12.75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</row>
    <row r="241" ht="12.75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</row>
    <row r="242" ht="12.75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</row>
    <row r="243" ht="12.75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</row>
    <row r="244" ht="12.75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</row>
    <row r="245" ht="12.75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</row>
    <row r="246" ht="12.75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</row>
    <row r="247" ht="12.75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</row>
    <row r="248" ht="12.75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</row>
    <row r="249" ht="12.75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</row>
    <row r="250" ht="12.75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</row>
    <row r="251" ht="12.75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</row>
    <row r="252" ht="12.75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</row>
    <row r="253" ht="12.75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</row>
    <row r="254" ht="12.75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</row>
    <row r="255" ht="12.75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</row>
    <row r="256" ht="12.75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</row>
    <row r="257" ht="12.75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</row>
    <row r="258" ht="12.75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</row>
    <row r="259" ht="12.75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</row>
    <row r="260" ht="12.75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</row>
    <row r="261" ht="12.75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</row>
    <row r="262" ht="12.75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</row>
    <row r="263" ht="12.75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</row>
    <row r="264" ht="12.75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</row>
    <row r="265" ht="12.75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</row>
    <row r="266" ht="12.75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</row>
    <row r="267" ht="12.75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</row>
    <row r="268" ht="12.75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</row>
    <row r="269" ht="12.75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</row>
    <row r="270" ht="12.75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</row>
    <row r="271" ht="12.75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</row>
    <row r="272" ht="12.75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</row>
    <row r="273" ht="12.75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</row>
    <row r="274" ht="12.75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</row>
    <row r="275" ht="12.75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</row>
    <row r="276" ht="12.75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</row>
    <row r="277" ht="12.75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</row>
    <row r="278" ht="12.75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</row>
    <row r="279" ht="12.75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</row>
    <row r="280" ht="12.75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</row>
    <row r="281" ht="12.75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</row>
    <row r="282" ht="12.75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</row>
    <row r="283" ht="12.75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</row>
    <row r="284" ht="12.75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</row>
    <row r="285" ht="12.75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</row>
    <row r="286" ht="12.75" customHeigh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</row>
    <row r="287" ht="12.75" customHeigh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</row>
    <row r="288" ht="12.75" customHeigh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</row>
    <row r="289" ht="12.75" customHeigh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</row>
    <row r="290" ht="12.75" customHeigh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</row>
    <row r="291" ht="12.75" customHeigh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</row>
    <row r="292" ht="12.75" customHeigh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</row>
    <row r="293" ht="12.75" customHeigh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</row>
    <row r="294" ht="12.75" customHeigh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</row>
    <row r="295" ht="12.75" customHeigh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</row>
    <row r="296" ht="12.75" customHeigh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</row>
    <row r="297" ht="12.75" customHeigh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</row>
    <row r="298" ht="12.75" customHeigh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</row>
    <row r="299" ht="12.75" customHeigh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</row>
    <row r="300" ht="12.75" customHeigh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</row>
    <row r="301" ht="12.75" customHeigh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</row>
    <row r="302" ht="12.75" customHeigh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</row>
    <row r="303" ht="12.75" customHeigh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</row>
    <row r="304" ht="12.75" customHeigh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</row>
    <row r="305" ht="12.75" customHeigh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</row>
    <row r="306" ht="12.75" customHeigh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</row>
    <row r="307" ht="12.75" customHeigh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</row>
    <row r="308" ht="12.75" customHeigh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</row>
    <row r="309" ht="12.75" customHeigh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</row>
    <row r="310" ht="12.75" customHeigh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</row>
    <row r="311" ht="12.75" customHeigh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</row>
    <row r="312" ht="12.75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</row>
    <row r="313" ht="12.75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</row>
    <row r="314" ht="12.75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</row>
    <row r="315" ht="12.75" customHeigh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</row>
    <row r="316" ht="12.75" customHeigh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</row>
    <row r="317" ht="12.75" customHeigh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</row>
    <row r="318" ht="12.75" customHeigh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</row>
    <row r="319" ht="12.75" customHeigh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</row>
    <row r="320" ht="12.75" customHeigh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</row>
    <row r="321" ht="12.75" customHeigh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</row>
    <row r="322" ht="12.75" customHeigh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</row>
    <row r="323" ht="12.75" customHeigh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</row>
    <row r="324" ht="12.75" customHeigh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</row>
    <row r="325" ht="12.75" customHeigh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</row>
    <row r="326" ht="12.75" customHeigh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</row>
    <row r="327" ht="12.75" customHeigh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</row>
    <row r="328" ht="12.75" customHeigh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</row>
    <row r="329" ht="12.75" customHeigh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</row>
    <row r="330" ht="12.75" customHeigh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</row>
    <row r="331" ht="12.75" customHeigh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</row>
    <row r="332" ht="12.75" customHeigh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</row>
    <row r="333" ht="12.75" customHeigh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</row>
    <row r="334" ht="12.75" customHeigh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</row>
    <row r="335" ht="12.75" customHeigh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</row>
    <row r="336" ht="12.75" customHeigh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</row>
    <row r="337" ht="12.75" customHeigh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</row>
    <row r="338" ht="12.75" customHeigh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</row>
    <row r="339" ht="12.75" customHeigh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</row>
    <row r="340" ht="12.75" customHeigh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</row>
    <row r="341" ht="12.75" customHeigh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</row>
    <row r="342" ht="12.75" customHeigh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</row>
    <row r="343" ht="12.75" customHeigh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</row>
    <row r="344" ht="12.75" customHeigh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</row>
    <row r="345" ht="12.75" customHeigh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</row>
    <row r="346" ht="12.75" customHeigh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</row>
    <row r="347" ht="12.75" customHeigh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</row>
    <row r="348" ht="12.75" customHeigh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</row>
    <row r="349" ht="12.75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</row>
    <row r="350" ht="12.75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</row>
    <row r="351" ht="12.75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</row>
    <row r="352" ht="12.75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</row>
    <row r="353" ht="12.75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</row>
    <row r="354" ht="12.75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</row>
    <row r="355" ht="12.75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</row>
    <row r="356" ht="12.75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</row>
    <row r="357" ht="12.75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</row>
    <row r="358" ht="12.75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</row>
    <row r="359" ht="12.75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</row>
    <row r="360" ht="12.75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</row>
    <row r="361" ht="12.75" customHeigh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</row>
    <row r="362" ht="12.75" customHeigh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</row>
    <row r="363" ht="12.75" customHeigh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</row>
    <row r="364" ht="12.75" customHeigh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</row>
    <row r="365" ht="12.75" customHeigh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</row>
    <row r="366" ht="12.75" customHeigh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</row>
    <row r="367" ht="12.75" customHeigh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</row>
    <row r="368" ht="12.75" customHeigh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</row>
    <row r="369" ht="12.75" customHeigh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</row>
    <row r="370" ht="12.75" customHeigh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</row>
    <row r="371" ht="12.75" customHeigh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</row>
    <row r="372" ht="12.75" customHeigh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</row>
    <row r="373" ht="12.75" customHeigh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</row>
    <row r="374" ht="12.75" customHeigh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</row>
    <row r="375" ht="12.75" customHeigh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</row>
    <row r="376" ht="12.75" customHeigh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</row>
    <row r="377" ht="12.75" customHeigh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</row>
    <row r="378" ht="12.75" customHeigh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</row>
    <row r="379" ht="12.75" customHeigh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</row>
    <row r="380" ht="12.75" customHeigh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</row>
    <row r="381" ht="12.75" customHeigh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</row>
    <row r="382" ht="12.75" customHeigh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</row>
    <row r="383" ht="12.75" customHeigh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</row>
    <row r="384" ht="12.75" customHeigh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</row>
    <row r="385" ht="12.75" customHeigh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</row>
    <row r="386" ht="12.75" customHeigh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</row>
    <row r="387" ht="12.75" customHeigh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</row>
    <row r="388" ht="12.75" customHeigh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</row>
    <row r="389" ht="12.75" customHeigh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</row>
    <row r="390" ht="12.75" customHeigh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</row>
    <row r="391" ht="12.75" customHeigh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</row>
    <row r="392" ht="12.75" customHeigh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</row>
    <row r="393" ht="12.75" customHeigh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</row>
    <row r="394" ht="12.75" customHeigh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</row>
    <row r="395" ht="12.75" customHeigh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</row>
    <row r="396" ht="12.75" customHeigh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</row>
    <row r="397" ht="12.75" customHeigh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</row>
    <row r="398" ht="12.75" customHeigh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</row>
    <row r="399" ht="12.75" customHeigh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</row>
    <row r="400" ht="12.75" customHeigh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</row>
    <row r="401" ht="12.75" customHeigh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</row>
    <row r="402" ht="12.75" customHeigh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</row>
    <row r="403" ht="12.75" customHeigh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</row>
    <row r="404" ht="12.75" customHeigh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</row>
    <row r="405" ht="12.75" customHeigh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</row>
    <row r="406" ht="12.75" customHeigh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</row>
    <row r="407" ht="12.75" customHeigh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</row>
    <row r="408" ht="12.75" customHeigh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</row>
    <row r="409" ht="12.75" customHeigh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</row>
    <row r="410" ht="12.75" customHeigh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</row>
    <row r="411" ht="12.75" customHeigh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</row>
    <row r="412" ht="12.75" customHeigh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</row>
    <row r="413" ht="12.75" customHeigh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</row>
    <row r="414" ht="12.75" customHeigh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</row>
    <row r="415" ht="12.75" customHeigh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</row>
    <row r="416" ht="12.75" customHeigh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</row>
    <row r="417" ht="12.75" customHeigh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</row>
    <row r="418" ht="12.75" customHeigh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</row>
    <row r="419" ht="12.75" customHeigh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</row>
    <row r="420" ht="12.75" customHeigh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</row>
    <row r="421" ht="12.75" customHeigh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</row>
    <row r="422" ht="12.75" customHeigh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</row>
    <row r="423" ht="12.75" customHeigh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</row>
    <row r="424" ht="12.75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</row>
    <row r="425" ht="12.75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</row>
    <row r="426" ht="12.75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</row>
    <row r="427" ht="12.75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</row>
    <row r="428" ht="12.75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</row>
    <row r="429" ht="12.75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</row>
    <row r="430" ht="12.75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</row>
    <row r="431" ht="12.75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</row>
    <row r="432" ht="12.75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</row>
    <row r="433" ht="12.75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</row>
    <row r="434" ht="12.75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</row>
    <row r="435" ht="12.75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</row>
    <row r="436" ht="12.75" customHeigh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</row>
    <row r="437" ht="12.75" customHeigh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</row>
    <row r="438" ht="12.75" customHeigh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</row>
    <row r="439" ht="12.75" customHeigh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</row>
    <row r="440" ht="12.75" customHeigh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</row>
    <row r="441" ht="12.75" customHeigh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</row>
    <row r="442" ht="12.75" customHeigh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</row>
    <row r="443" ht="12.75" customHeigh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</row>
    <row r="444" ht="12.75" customHeigh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</row>
    <row r="445" ht="12.75" customHeigh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</row>
    <row r="446" ht="12.75" customHeigh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</row>
    <row r="447" ht="12.75" customHeigh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</row>
    <row r="448" ht="12.75" customHeigh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</row>
    <row r="449" ht="12.75" customHeigh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</row>
    <row r="450" ht="12.75" customHeigh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</row>
    <row r="451" ht="12.75" customHeigh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</row>
    <row r="452" ht="12.75" customHeigh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</row>
    <row r="453" ht="12.75" customHeigh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</row>
    <row r="454" ht="12.75" customHeigh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</row>
    <row r="455" ht="12.75" customHeigh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</row>
    <row r="456" ht="12.75" customHeigh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</row>
    <row r="457" ht="12.75" customHeigh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</row>
    <row r="458" ht="12.75" customHeigh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</row>
    <row r="459" ht="12.75" customHeigh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</row>
    <row r="460" ht="12.75" customHeigh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</row>
    <row r="461" ht="12.75" customHeigh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</row>
    <row r="462" ht="12.75" customHeigh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</row>
    <row r="463" ht="12.75" customHeigh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</row>
    <row r="464" ht="12.75" customHeigh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</row>
    <row r="465" ht="12.75" customHeigh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</row>
    <row r="466" ht="12.75" customHeigh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</row>
    <row r="467" ht="12.75" customHeigh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</row>
    <row r="468" ht="12.75" customHeigh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</row>
    <row r="469" ht="12.75" customHeigh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</row>
    <row r="470" ht="12.75" customHeigh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</row>
    <row r="471" ht="12.75" customHeigh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</row>
    <row r="472" ht="12.75" customHeigh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</row>
    <row r="473" ht="12.75" customHeigh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</row>
    <row r="474" ht="12.75" customHeigh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</row>
    <row r="475" ht="12.75" customHeigh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</row>
    <row r="476" ht="12.75" customHeigh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</row>
    <row r="477" ht="12.75" customHeigh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</row>
    <row r="478" ht="12.75" customHeigh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</row>
    <row r="479" ht="12.75" customHeigh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</row>
    <row r="480" ht="12.75" customHeigh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</row>
    <row r="481" ht="12.75" customHeigh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</row>
    <row r="482" ht="12.75" customHeigh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</row>
    <row r="483" ht="12.75" customHeigh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</row>
    <row r="484" ht="12.75" customHeigh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</row>
    <row r="485" ht="12.75" customHeigh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</row>
    <row r="486" ht="12.75" customHeigh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</row>
    <row r="487" ht="12.75" customHeigh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</row>
    <row r="488" ht="12.75" customHeigh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</row>
    <row r="489" ht="12.75" customHeigh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</row>
    <row r="490" ht="12.75" customHeigh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</row>
    <row r="491" ht="12.75" customHeigh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</row>
    <row r="492" ht="12.75" customHeigh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</row>
    <row r="493" ht="12.75" customHeigh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</row>
    <row r="494" ht="12.75" customHeigh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</row>
    <row r="495" ht="12.75" customHeigh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</row>
    <row r="496" ht="12.75" customHeigh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</row>
    <row r="497" ht="12.75" customHeigh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</row>
    <row r="498" ht="12.75" customHeigh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</row>
    <row r="499" ht="12.75" customHeigh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</row>
    <row r="500" ht="12.75" customHeigh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</row>
    <row r="501" ht="12.75" customHeigh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</row>
    <row r="502" ht="12.75" customHeigh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</row>
    <row r="503" ht="12.75" customHeigh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</row>
    <row r="504" ht="12.75" customHeigh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</row>
    <row r="505" ht="12.75" customHeigh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</row>
    <row r="506" ht="12.75" customHeigh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</row>
    <row r="507" ht="12.75" customHeigh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</row>
    <row r="508" ht="12.75" customHeigh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</row>
    <row r="509" ht="12.75" customHeigh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</row>
    <row r="510" ht="12.75" customHeigh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</row>
    <row r="511" ht="12.75" customHeigh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</row>
    <row r="512" ht="12.75" customHeigh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</row>
    <row r="513" ht="12.75" customHeigh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</row>
    <row r="514" ht="12.75" customHeigh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</row>
    <row r="515" ht="12.75" customHeigh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</row>
    <row r="516" ht="12.75" customHeigh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</row>
    <row r="517" ht="12.75" customHeigh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</row>
    <row r="518" ht="12.75" customHeigh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</row>
    <row r="519" ht="12.75" customHeigh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</row>
    <row r="520" ht="12.75" customHeigh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</row>
    <row r="521" ht="12.75" customHeigh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</row>
    <row r="522" ht="12.75" customHeigh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</row>
    <row r="523" ht="12.75" customHeigh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</row>
    <row r="524" ht="12.75" customHeigh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</row>
    <row r="525" ht="12.75" customHeigh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</row>
    <row r="526" ht="12.75" customHeigh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</row>
    <row r="527" ht="12.75" customHeigh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</row>
    <row r="528" ht="12.75" customHeigh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</row>
    <row r="529" ht="12.75" customHeigh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</row>
    <row r="530" ht="12.75" customHeigh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</row>
    <row r="531" ht="12.75" customHeigh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</row>
    <row r="532" ht="12.75" customHeigh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</row>
    <row r="533" ht="12.75" customHeigh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</row>
    <row r="534" ht="12.75" customHeigh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</row>
    <row r="535" ht="12.75" customHeigh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</row>
    <row r="536" ht="12.75" customHeigh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</row>
    <row r="537" ht="12.75" customHeigh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</row>
    <row r="538" ht="12.75" customHeigh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</row>
    <row r="539" ht="12.75" customHeigh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</row>
    <row r="540" ht="12.75" customHeigh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</row>
    <row r="541" ht="12.75" customHeigh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</row>
    <row r="542" ht="12.75" customHeigh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</row>
    <row r="543" ht="12.75" customHeigh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</row>
    <row r="544" ht="12.75" customHeigh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</row>
    <row r="545" ht="12.75" customHeigh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</row>
    <row r="546" ht="12.75" customHeigh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</row>
    <row r="547" ht="12.75" customHeigh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</row>
    <row r="548" ht="12.75" customHeigh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</row>
    <row r="549" ht="12.75" customHeigh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</row>
    <row r="550" ht="12.75" customHeigh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</row>
    <row r="551" ht="12.75" customHeigh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</row>
    <row r="552" ht="12.75" customHeigh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</row>
    <row r="553" ht="12.75" customHeigh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</row>
    <row r="554" ht="12.75" customHeigh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</row>
    <row r="555" ht="12.75" customHeigh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</row>
    <row r="556" ht="12.75" customHeigh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</row>
    <row r="557" ht="12.75" customHeigh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</row>
    <row r="558" ht="12.75" customHeigh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</row>
    <row r="559" ht="12.75" customHeigh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</row>
    <row r="560" ht="12.75" customHeigh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</row>
    <row r="561" ht="12.75" customHeigh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</row>
    <row r="562" ht="12.75" customHeigh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</row>
    <row r="563" ht="12.75" customHeigh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</row>
    <row r="564" ht="12.75" customHeigh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</row>
    <row r="565" ht="12.75" customHeigh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</row>
    <row r="566" ht="12.75" customHeigh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</row>
    <row r="567" ht="12.75" customHeigh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</row>
    <row r="568" ht="12.75" customHeigh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</row>
    <row r="569" ht="12.75" customHeigh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</row>
    <row r="570" ht="12.75" customHeigh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</row>
    <row r="571" ht="12.75" customHeigh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</row>
    <row r="572" ht="12.75" customHeigh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</row>
    <row r="573" ht="12.75" customHeigh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</row>
    <row r="574" ht="12.75" customHeigh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</row>
    <row r="575" ht="12.75" customHeigh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</row>
    <row r="576" ht="12.75" customHeigh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</row>
    <row r="577" ht="12.75" customHeigh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</row>
    <row r="578" ht="12.75" customHeigh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</row>
    <row r="579" ht="12.75" customHeigh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</row>
    <row r="580" ht="12.75" customHeigh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</row>
    <row r="581" ht="12.75" customHeigh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</row>
    <row r="582" ht="12.75" customHeigh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</row>
    <row r="583" ht="12.75" customHeigh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</row>
    <row r="584" ht="12.75" customHeigh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</row>
    <row r="585" ht="12.75" customHeigh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</row>
    <row r="586" ht="12.75" customHeigh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</row>
    <row r="587" ht="12.75" customHeigh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</row>
    <row r="588" ht="12.75" customHeigh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</row>
    <row r="589" ht="12.75" customHeigh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</row>
    <row r="590" ht="12.75" customHeigh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</row>
    <row r="591" ht="12.75" customHeigh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</row>
    <row r="592" ht="12.75" customHeigh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</row>
    <row r="593" ht="12.75" customHeigh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</row>
    <row r="594" ht="12.75" customHeigh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</row>
    <row r="595" ht="12.75" customHeigh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</row>
    <row r="596" ht="12.75" customHeigh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</row>
    <row r="597" ht="12.75" customHeigh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</row>
    <row r="598" ht="12.75" customHeigh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</row>
    <row r="599" ht="12.75" customHeigh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</row>
    <row r="600" ht="12.75" customHeigh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</row>
    <row r="601" ht="12.75" customHeigh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</row>
    <row r="602" ht="12.75" customHeigh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</row>
    <row r="603" ht="12.75" customHeigh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</row>
    <row r="604" ht="12.75" customHeigh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</row>
    <row r="605" ht="12.75" customHeigh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</row>
    <row r="606" ht="12.75" customHeigh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</row>
    <row r="607" ht="12.75" customHeigh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</row>
    <row r="608" ht="12.75" customHeigh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</row>
    <row r="609" ht="12.75" customHeigh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</row>
    <row r="610" ht="12.75" customHeigh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</row>
    <row r="611" ht="12.75" customHeigh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</row>
    <row r="612" ht="12.75" customHeigh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</row>
    <row r="613" ht="12.75" customHeigh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</row>
    <row r="614" ht="12.75" customHeigh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</row>
    <row r="615" ht="12.75" customHeigh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</row>
    <row r="616" ht="12.75" customHeigh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</row>
    <row r="617" ht="12.75" customHeigh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</row>
    <row r="618" ht="12.75" customHeigh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</row>
    <row r="619" ht="12.75" customHeigh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</row>
    <row r="620" ht="12.75" customHeigh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</row>
    <row r="621" ht="12.75" customHeigh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</row>
    <row r="622" ht="12.75" customHeigh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</row>
    <row r="623" ht="12.75" customHeigh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</row>
    <row r="624" ht="12.75" customHeigh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</row>
    <row r="625" ht="12.75" customHeigh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</row>
    <row r="626" ht="12.75" customHeigh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</row>
    <row r="627" ht="12.75" customHeigh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</row>
    <row r="628" ht="12.75" customHeigh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</row>
    <row r="629" ht="12.75" customHeigh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</row>
    <row r="630" ht="12.75" customHeigh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</row>
    <row r="631" ht="12.75" customHeigh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</row>
    <row r="632" ht="12.75" customHeigh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</row>
    <row r="633" ht="12.75" customHeigh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</row>
    <row r="634" ht="12.75" customHeigh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</row>
    <row r="635" ht="12.75" customHeigh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</row>
    <row r="636" ht="12.75" customHeigh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</row>
    <row r="637" ht="12.75" customHeigh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</row>
    <row r="638" ht="12.75" customHeigh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</row>
    <row r="639" ht="12.75" customHeigh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</row>
    <row r="640" ht="12.75" customHeigh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</row>
    <row r="641" ht="12.75" customHeigh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</row>
    <row r="642" ht="12.75" customHeigh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</row>
    <row r="643" ht="12.75" customHeigh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</row>
    <row r="644" ht="12.75" customHeigh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</row>
    <row r="645" ht="12.75" customHeigh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</row>
    <row r="646" ht="12.75" customHeigh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</row>
    <row r="647" ht="12.75" customHeigh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</row>
    <row r="648" ht="12.75" customHeigh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</row>
    <row r="649" ht="12.75" customHeigh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</row>
    <row r="650" ht="12.75" customHeigh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</row>
    <row r="651" ht="12.75" customHeigh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</row>
    <row r="652" ht="12.75" customHeigh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</row>
    <row r="653" ht="12.75" customHeigh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</row>
    <row r="654" ht="12.75" customHeigh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</row>
    <row r="655" ht="12.75" customHeigh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</row>
    <row r="656" ht="12.75" customHeigh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</row>
    <row r="657" ht="12.75" customHeigh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</row>
    <row r="658" ht="12.75" customHeigh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</row>
    <row r="659" ht="12.75" customHeigh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</row>
    <row r="660" ht="12.75" customHeigh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</row>
    <row r="661" ht="12.75" customHeigh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</row>
    <row r="662" ht="12.75" customHeigh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</row>
    <row r="663" ht="12.75" customHeigh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</row>
    <row r="664" ht="12.75" customHeigh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</row>
    <row r="665" ht="12.75" customHeigh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</row>
    <row r="666" ht="12.75" customHeigh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</row>
    <row r="667" ht="12.75" customHeigh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</row>
    <row r="668" ht="12.75" customHeigh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</row>
    <row r="669" ht="12.75" customHeigh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</row>
    <row r="670" ht="12.75" customHeigh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</row>
    <row r="671" ht="12.75" customHeigh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</row>
    <row r="672" ht="12.75" customHeigh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</row>
    <row r="673" ht="12.75" customHeigh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</row>
    <row r="674" ht="12.75" customHeigh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</row>
    <row r="675" ht="12.75" customHeigh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</row>
    <row r="676" ht="12.75" customHeigh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</row>
    <row r="677" ht="12.75" customHeigh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</row>
    <row r="678" ht="12.75" customHeigh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</row>
    <row r="679" ht="12.75" customHeigh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</row>
    <row r="680" ht="12.75" customHeigh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</row>
    <row r="681" ht="12.75" customHeigh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</row>
    <row r="682" ht="12.75" customHeigh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</row>
    <row r="683" ht="12.75" customHeigh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</row>
    <row r="684" ht="12.75" customHeigh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</row>
    <row r="685" ht="12.75" customHeigh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</row>
    <row r="686" ht="12.75" customHeigh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</row>
    <row r="687" ht="12.75" customHeigh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</row>
    <row r="688" ht="12.75" customHeigh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</row>
    <row r="689" ht="12.75" customHeigh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</row>
    <row r="690" ht="12.75" customHeigh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</row>
    <row r="691" ht="12.75" customHeigh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</row>
    <row r="692" ht="12.75" customHeigh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</row>
    <row r="693" ht="12.75" customHeigh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</row>
    <row r="694" ht="12.75" customHeigh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</row>
    <row r="695" ht="12.75" customHeigh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</row>
    <row r="696" ht="12.75" customHeigh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</row>
    <row r="697" ht="12.75" customHeigh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</row>
    <row r="698" ht="12.75" customHeigh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</row>
    <row r="699" ht="12.75" customHeigh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</row>
    <row r="700" ht="12.75" customHeigh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</row>
    <row r="701" ht="12.75" customHeigh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</row>
    <row r="702" ht="12.75" customHeigh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</row>
    <row r="703" ht="12.75" customHeigh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</row>
    <row r="704" ht="12.75" customHeigh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</row>
    <row r="705" ht="12.75" customHeigh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</row>
    <row r="706" ht="12.75" customHeigh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</row>
    <row r="707" ht="12.75" customHeigh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</row>
    <row r="708" ht="12.75" customHeigh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</row>
    <row r="709" ht="12.75" customHeigh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</row>
    <row r="710" ht="12.75" customHeigh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</row>
    <row r="711" ht="12.75" customHeigh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</row>
    <row r="712" ht="12.75" customHeigh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</row>
    <row r="713" ht="12.75" customHeigh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</row>
    <row r="714" ht="12.75" customHeigh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</row>
    <row r="715" ht="12.75" customHeigh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</row>
    <row r="716" ht="12.75" customHeigh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</row>
    <row r="717" ht="12.75" customHeigh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</row>
    <row r="718" ht="12.75" customHeigh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</row>
    <row r="719" ht="12.75" customHeigh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</row>
    <row r="720" ht="12.75" customHeigh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</row>
    <row r="721" ht="12.75" customHeigh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</row>
    <row r="722" ht="12.75" customHeigh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</row>
    <row r="723" ht="12.75" customHeigh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</row>
    <row r="724" ht="12.75" customHeigh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</row>
    <row r="725" ht="12.75" customHeigh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</row>
    <row r="726" ht="12.75" customHeigh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</row>
    <row r="727" ht="12.75" customHeigh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</row>
    <row r="728" ht="12.75" customHeigh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</row>
    <row r="729" ht="12.75" customHeigh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</row>
    <row r="730" ht="12.75" customHeigh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</row>
    <row r="731" ht="12.75" customHeigh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</row>
    <row r="732" ht="12.75" customHeigh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</row>
    <row r="733" ht="12.75" customHeigh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</row>
    <row r="734" ht="12.75" customHeigh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</row>
    <row r="735" ht="12.75" customHeigh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</row>
    <row r="736" ht="12.75" customHeigh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</row>
    <row r="737" ht="12.75" customHeigh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</row>
    <row r="738" ht="12.75" customHeigh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</row>
    <row r="739" ht="12.75" customHeigh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</row>
    <row r="740" ht="12.75" customHeigh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</row>
    <row r="741" ht="12.75" customHeigh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</row>
    <row r="742" ht="12.75" customHeigh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</row>
    <row r="743" ht="12.75" customHeigh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</row>
    <row r="744" ht="12.75" customHeigh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</row>
    <row r="745" ht="12.75" customHeigh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</row>
    <row r="746" ht="12.75" customHeigh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</row>
    <row r="747" ht="12.75" customHeigh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</row>
    <row r="748" ht="12.75" customHeigh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</row>
    <row r="749" ht="12.75" customHeigh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</row>
    <row r="750" ht="12.75" customHeigh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</row>
    <row r="751" ht="12.75" customHeigh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</row>
    <row r="752" ht="12.75" customHeigh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</row>
    <row r="753" ht="12.75" customHeigh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</row>
    <row r="754" ht="12.75" customHeigh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</row>
    <row r="755" ht="12.75" customHeigh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</row>
    <row r="756" ht="12.75" customHeigh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</row>
    <row r="757" ht="12.75" customHeigh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</row>
    <row r="758" ht="12.75" customHeigh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</row>
    <row r="759" ht="12.75" customHeigh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</row>
    <row r="760" ht="12.75" customHeigh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</row>
    <row r="761" ht="12.75" customHeigh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</row>
    <row r="762" ht="12.75" customHeigh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</row>
    <row r="763" ht="12.75" customHeigh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</row>
    <row r="764" ht="12.75" customHeigh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</row>
    <row r="765" ht="12.75" customHeigh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</row>
    <row r="766" ht="12.75" customHeigh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</row>
    <row r="767" ht="12.75" customHeigh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</row>
    <row r="768" ht="12.75" customHeigh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</row>
    <row r="769" ht="12.75" customHeigh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</row>
    <row r="770" ht="12.75" customHeigh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</row>
    <row r="771" ht="12.75" customHeigh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</row>
    <row r="772" ht="12.75" customHeigh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</row>
    <row r="773" ht="12.75" customHeigh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</row>
    <row r="774" ht="12.75" customHeigh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</row>
    <row r="775" ht="12.75" customHeigh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</row>
    <row r="776" ht="12.75" customHeigh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</row>
    <row r="777" ht="12.75" customHeigh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</row>
    <row r="778" ht="12.75" customHeigh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</row>
    <row r="779" ht="12.75" customHeigh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</row>
    <row r="780" ht="12.75" customHeigh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</row>
    <row r="781" ht="12.75" customHeigh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</row>
    <row r="782" ht="12.75" customHeigh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</row>
    <row r="783" ht="12.75" customHeigh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</row>
    <row r="784" ht="12.75" customHeigh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</row>
    <row r="785" ht="12.75" customHeigh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</row>
    <row r="786" ht="12.75" customHeigh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</row>
    <row r="787" ht="12.75" customHeigh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</row>
    <row r="788" ht="12.75" customHeigh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</row>
    <row r="789" ht="12.75" customHeigh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</row>
    <row r="790" ht="12.75" customHeigh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</row>
    <row r="791" ht="12.75" customHeigh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</row>
    <row r="792" ht="12.75" customHeigh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</row>
    <row r="793" ht="12.75" customHeigh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</row>
    <row r="794" ht="12.75" customHeigh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</row>
    <row r="795" ht="12.75" customHeigh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</row>
    <row r="796" ht="12.75" customHeigh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</row>
    <row r="797" ht="12.75" customHeigh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</row>
    <row r="798" ht="12.75" customHeigh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</row>
    <row r="799" ht="12.75" customHeigh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</row>
    <row r="800" ht="12.75" customHeigh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</row>
    <row r="801" ht="12.75" customHeigh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</row>
    <row r="802" ht="12.75" customHeigh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</row>
    <row r="803" ht="12.75" customHeigh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</row>
    <row r="804" ht="12.75" customHeigh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</row>
    <row r="805" ht="12.75" customHeigh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</row>
    <row r="806" ht="12.75" customHeigh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</row>
    <row r="807" ht="12.75" customHeigh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</row>
    <row r="808" ht="12.75" customHeigh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</row>
    <row r="809" ht="12.75" customHeigh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</row>
    <row r="810" ht="12.75" customHeigh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</row>
    <row r="811" ht="12.75" customHeigh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</row>
    <row r="812" ht="12.75" customHeigh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</row>
    <row r="813" ht="12.75" customHeigh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</row>
    <row r="814" ht="12.75" customHeigh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</row>
    <row r="815" ht="12.75" customHeigh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</row>
    <row r="816" ht="12.75" customHeigh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</row>
    <row r="817" ht="12.75" customHeigh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</row>
    <row r="818" ht="12.75" customHeigh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</row>
    <row r="819" ht="12.75" customHeigh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</row>
    <row r="820" ht="12.75" customHeigh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</row>
    <row r="821" ht="12.75" customHeigh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</row>
    <row r="822" ht="12.75" customHeigh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</row>
    <row r="823" ht="12.75" customHeigh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</row>
    <row r="824" ht="12.75" customHeigh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</row>
    <row r="825" ht="12.75" customHeigh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</row>
    <row r="826" ht="12.75" customHeigh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</row>
    <row r="827" ht="12.75" customHeigh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</row>
    <row r="828" ht="12.75" customHeigh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</row>
    <row r="829" ht="12.75" customHeigh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</row>
    <row r="830" ht="12.75" customHeigh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</row>
    <row r="831" ht="12.75" customHeigh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</row>
    <row r="832" ht="12.75" customHeigh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</row>
    <row r="833" ht="12.75" customHeigh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</row>
    <row r="834" ht="12.75" customHeigh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</row>
    <row r="835" ht="12.75" customHeigh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</row>
    <row r="836" ht="12.75" customHeigh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</row>
    <row r="837" ht="12.75" customHeigh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</row>
    <row r="838" ht="12.75" customHeigh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</row>
    <row r="839" ht="12.75" customHeigh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</row>
    <row r="840" ht="12.75" customHeigh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</row>
    <row r="841" ht="12.75" customHeigh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</row>
    <row r="842" ht="12.75" customHeigh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</row>
    <row r="843" ht="12.75" customHeigh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</row>
    <row r="844" ht="12.75" customHeigh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</row>
    <row r="845" ht="12.75" customHeigh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</row>
    <row r="846" ht="12.75" customHeigh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</row>
    <row r="847" ht="12.75" customHeigh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</row>
    <row r="848" ht="12.75" customHeigh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</row>
    <row r="849" ht="12.75" customHeigh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</row>
    <row r="850" ht="12.75" customHeigh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</row>
    <row r="851" ht="12.75" customHeigh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</row>
    <row r="852" ht="12.75" customHeigh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</row>
    <row r="853" ht="12.75" customHeigh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</row>
    <row r="854" ht="12.75" customHeigh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</row>
    <row r="855" ht="12.75" customHeigh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</row>
    <row r="856" ht="12.75" customHeigh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</row>
    <row r="857" ht="12.75" customHeigh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</row>
    <row r="858" ht="12.75" customHeigh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</row>
    <row r="859" ht="12.75" customHeigh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</row>
    <row r="860" ht="12.75" customHeigh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</row>
    <row r="861" ht="12.75" customHeigh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</row>
    <row r="862" ht="12.75" customHeigh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</row>
    <row r="863" ht="12.75" customHeigh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</row>
    <row r="864" ht="12.75" customHeigh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</row>
    <row r="865" ht="12.75" customHeigh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</row>
    <row r="866" ht="12.75" customHeigh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</row>
    <row r="867" ht="12.75" customHeigh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</row>
    <row r="868" ht="12.75" customHeigh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</row>
    <row r="869" ht="12.75" customHeigh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</row>
    <row r="870" ht="12.75" customHeigh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</row>
    <row r="871" ht="12.75" customHeigh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</row>
    <row r="872" ht="12.75" customHeigh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</row>
    <row r="873" ht="12.75" customHeigh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</row>
    <row r="874" ht="12.75" customHeigh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</row>
    <row r="875" ht="12.75" customHeigh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</row>
    <row r="876" ht="12.75" customHeigh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</row>
    <row r="877" ht="12.75" customHeigh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</row>
    <row r="878" ht="12.75" customHeigh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</row>
    <row r="879" ht="12.75" customHeigh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</row>
    <row r="880" ht="12.75" customHeigh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</row>
    <row r="881" ht="12.75" customHeigh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</row>
    <row r="882" ht="12.75" customHeigh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</row>
    <row r="883" ht="12.75" customHeigh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</row>
    <row r="884" ht="12.75" customHeigh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</row>
    <row r="885" ht="12.75" customHeigh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</row>
    <row r="886" ht="12.75" customHeigh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</row>
    <row r="887" ht="12.75" customHeigh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</row>
    <row r="888" ht="12.75" customHeigh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</row>
    <row r="889" ht="12.75" customHeight="1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</row>
    <row r="890" ht="12.75" customHeigh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</row>
    <row r="891" ht="12.75" customHeight="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</row>
    <row r="892" ht="12.75" customHeigh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</row>
    <row r="893" ht="12.75" customHeight="1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</row>
    <row r="894" ht="12.75" customHeigh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</row>
    <row r="895" ht="12.75" customHeight="1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</row>
    <row r="896" ht="12.75" customHeigh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</row>
    <row r="897" ht="12.75" customHeight="1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</row>
    <row r="898" ht="12.75" customHeigh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</row>
    <row r="899" ht="12.75" customHeight="1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</row>
    <row r="900" ht="12.75" customHeigh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</row>
    <row r="901" ht="12.75" customHeight="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</row>
    <row r="902" ht="12.75" customHeigh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</row>
    <row r="903" ht="12.75" customHeight="1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</row>
    <row r="904" ht="12.75" customHeigh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</row>
    <row r="905" ht="12.75" customHeight="1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</row>
    <row r="906" ht="12.75" customHeigh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</row>
    <row r="907" ht="12.75" customHeight="1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</row>
    <row r="908" ht="12.75" customHeigh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</row>
    <row r="909" ht="12.75" customHeight="1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</row>
    <row r="910" ht="12.75" customHeigh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</row>
    <row r="911" ht="12.75" customHeight="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</row>
    <row r="912" ht="12.75" customHeigh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</row>
    <row r="913" ht="12.75" customHeight="1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</row>
    <row r="914" ht="12.75" customHeigh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</row>
    <row r="915" ht="12.75" customHeight="1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</row>
    <row r="916" ht="12.75" customHeigh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</row>
    <row r="917" ht="12.75" customHeight="1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</row>
    <row r="918" ht="12.75" customHeigh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</row>
    <row r="919" ht="12.75" customHeight="1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</row>
    <row r="920" ht="12.75" customHeigh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</row>
    <row r="921" ht="12.75" customHeight="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</row>
    <row r="922" ht="12.75" customHeigh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</row>
    <row r="923" ht="12.75" customHeight="1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</row>
    <row r="924" ht="12.75" customHeigh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</row>
    <row r="925" ht="12.75" customHeight="1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</row>
    <row r="926" ht="12.75" customHeigh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</row>
    <row r="927" ht="12.75" customHeight="1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</row>
    <row r="928" ht="12.75" customHeigh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</row>
    <row r="929" ht="12.75" customHeight="1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</row>
    <row r="930" ht="12.75" customHeigh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</row>
    <row r="931" ht="12.75" customHeigh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</row>
    <row r="932" ht="12.75" customHeigh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</row>
    <row r="933" ht="12.75" customHeigh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</row>
    <row r="934" ht="12.75" customHeigh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</row>
    <row r="935" ht="12.75" customHeigh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</row>
    <row r="936" ht="12.75" customHeigh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</row>
    <row r="937" ht="12.75" customHeigh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</row>
    <row r="938" ht="12.75" customHeigh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</row>
    <row r="939" ht="12.75" customHeigh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</row>
    <row r="940" ht="12.75" customHeigh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</row>
    <row r="941" ht="12.75" customHeigh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</row>
    <row r="942" ht="12.75" customHeigh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</row>
    <row r="943" ht="12.75" customHeigh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</row>
    <row r="944" ht="12.75" customHeigh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</row>
    <row r="945" ht="12.75" customHeigh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</row>
    <row r="946" ht="12.75" customHeigh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</row>
    <row r="947" ht="12.75" customHeigh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</row>
    <row r="948" ht="12.75" customHeigh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</row>
    <row r="949" ht="12.75" customHeigh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</row>
    <row r="950" ht="12.75" customHeigh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</row>
    <row r="951" ht="12.75" customHeigh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</row>
    <row r="952" ht="12.75" customHeigh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</row>
    <row r="953" ht="12.75" customHeigh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</row>
    <row r="954" ht="12.75" customHeigh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</row>
    <row r="955" ht="12.75" customHeigh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</row>
    <row r="956" ht="12.75" customHeigh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</row>
    <row r="957" ht="12.75" customHeigh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</row>
    <row r="958" ht="12.75" customHeigh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</row>
    <row r="959" ht="12.75" customHeigh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</row>
    <row r="960" ht="12.75" customHeigh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</row>
    <row r="961" ht="12.75" customHeigh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</row>
    <row r="962" ht="12.75" customHeigh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</row>
    <row r="963" ht="12.75" customHeigh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</row>
    <row r="964" ht="12.75" customHeigh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</row>
    <row r="965" ht="12.75" customHeigh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</row>
    <row r="966" ht="12.75" customHeigh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</row>
    <row r="967" ht="12.75" customHeigh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</row>
    <row r="968" ht="12.75" customHeigh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</row>
    <row r="969" ht="12.75" customHeigh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</row>
    <row r="970" ht="12.75" customHeigh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</row>
    <row r="971" ht="12.75" customHeigh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</row>
    <row r="972" ht="12.75" customHeigh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</row>
    <row r="973" ht="12.75" customHeigh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</row>
    <row r="974" ht="12.75" customHeigh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</row>
    <row r="975" ht="12.75" customHeigh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</row>
    <row r="976" ht="12.75" customHeigh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</row>
    <row r="977" ht="12.75" customHeigh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</row>
    <row r="978" ht="12.75" customHeigh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</row>
    <row r="979" ht="12.75" customHeigh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</row>
    <row r="980" ht="12.75" customHeigh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</row>
    <row r="981" ht="12.75" customHeigh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</row>
    <row r="982" ht="12.75" customHeigh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</row>
    <row r="983" ht="12.75" customHeigh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</row>
    <row r="984" ht="12.75" customHeigh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</row>
    <row r="985" ht="12.75" customHeigh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</row>
    <row r="986" ht="12.75" customHeigh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</row>
    <row r="987" ht="12.75" customHeigh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</row>
    <row r="988" ht="12.75" customHeigh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</row>
    <row r="989" ht="12.75" customHeigh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</row>
    <row r="990" ht="12.75" customHeigh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</row>
    <row r="991" ht="12.75" customHeigh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</row>
    <row r="992" ht="12.75" customHeigh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</row>
    <row r="993" ht="12.75" customHeigh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</row>
    <row r="994" ht="12.75" customHeigh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</row>
    <row r="995" ht="12.75" customHeigh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</row>
    <row r="996" ht="12.75" customHeigh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</row>
    <row r="997" ht="12.75" customHeigh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</row>
    <row r="998" ht="12.75" customHeigh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</row>
    <row r="999" ht="12.75" customHeigh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</row>
    <row r="1000" ht="12.75" customHeigh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D1000" s="117"/>
      <c r="AE1000" s="117"/>
      <c r="AF1000" s="117"/>
      <c r="AG1000" s="117"/>
    </row>
  </sheetData>
  <mergeCells count="20">
    <mergeCell ref="D2:F2"/>
    <mergeCell ref="G2:I2"/>
    <mergeCell ref="J2:L2"/>
    <mergeCell ref="M2:O2"/>
    <mergeCell ref="P2:R2"/>
    <mergeCell ref="S2:U2"/>
    <mergeCell ref="V2:X2"/>
    <mergeCell ref="B17:C17"/>
    <mergeCell ref="Y43:AA43"/>
    <mergeCell ref="AB43:AD43"/>
    <mergeCell ref="Y61:AA61"/>
    <mergeCell ref="Y62:AA62"/>
    <mergeCell ref="AB62:AD62"/>
    <mergeCell ref="Y2:AA2"/>
    <mergeCell ref="AB2:AD2"/>
    <mergeCell ref="AE2:AG2"/>
    <mergeCell ref="Y23:AA23"/>
    <mergeCell ref="Y24:AA24"/>
    <mergeCell ref="AB24:AD24"/>
    <mergeCell ref="Y42:AA4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0.14"/>
    <col customWidth="1" min="3" max="3" width="26.29"/>
    <col customWidth="1" min="4" max="13" width="9.29"/>
    <col customWidth="1" min="14" max="14" width="65.71"/>
    <col customWidth="1" min="15" max="27" width="8.71"/>
  </cols>
  <sheetData>
    <row r="1" ht="12.75" customHeight="1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</row>
    <row r="2" ht="12.75" customHeight="1">
      <c r="A2" s="148"/>
      <c r="B2" s="149" t="s">
        <v>158</v>
      </c>
      <c r="C2" s="146"/>
      <c r="D2" s="150">
        <v>2020.0</v>
      </c>
      <c r="E2" s="150">
        <v>2021.0</v>
      </c>
      <c r="F2" s="150">
        <v>2022.0</v>
      </c>
      <c r="G2" s="150">
        <v>2023.0</v>
      </c>
      <c r="H2" s="150">
        <v>2024.0</v>
      </c>
      <c r="I2" s="150">
        <v>2025.0</v>
      </c>
      <c r="J2" s="150">
        <v>2026.0</v>
      </c>
      <c r="K2" s="150">
        <v>2027.0</v>
      </c>
      <c r="L2" s="150">
        <v>2028.0</v>
      </c>
      <c r="M2" s="151">
        <v>2029.0</v>
      </c>
      <c r="N2" s="152" t="s">
        <v>159</v>
      </c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</row>
    <row r="3" ht="12.75" customHeight="1">
      <c r="A3" s="148"/>
      <c r="B3" s="146" t="s">
        <v>160</v>
      </c>
      <c r="C3" s="146" t="s">
        <v>161</v>
      </c>
      <c r="D3" s="153">
        <v>442570.0</v>
      </c>
      <c r="E3" s="153">
        <v>442570.0</v>
      </c>
      <c r="F3" s="153">
        <v>442570.0</v>
      </c>
      <c r="G3" s="153">
        <v>442570.0</v>
      </c>
      <c r="H3" s="153">
        <v>442570.0</v>
      </c>
      <c r="I3" s="153">
        <v>442570.0</v>
      </c>
      <c r="J3" s="153">
        <v>442570.0</v>
      </c>
      <c r="K3" s="153">
        <v>442570.0</v>
      </c>
      <c r="L3" s="153">
        <v>442570.0</v>
      </c>
      <c r="M3" s="154">
        <v>442570.0</v>
      </c>
      <c r="N3" s="155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ht="12.75" customHeight="1">
      <c r="A4" s="148"/>
      <c r="B4" s="146" t="s">
        <v>162</v>
      </c>
      <c r="C4" s="146" t="s">
        <v>163</v>
      </c>
      <c r="D4" s="153">
        <v>30000.0</v>
      </c>
      <c r="E4" s="153">
        <v>30000.0</v>
      </c>
      <c r="F4" s="153">
        <v>30000.0</v>
      </c>
      <c r="G4" s="153">
        <v>30000.0</v>
      </c>
      <c r="H4" s="153">
        <v>30000.0</v>
      </c>
      <c r="I4" s="153">
        <v>30000.0</v>
      </c>
      <c r="J4" s="153">
        <v>30000.0</v>
      </c>
      <c r="K4" s="153">
        <v>30000.0</v>
      </c>
      <c r="L4" s="153">
        <v>30000.0</v>
      </c>
      <c r="M4" s="154">
        <v>30000.0</v>
      </c>
      <c r="N4" s="155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</row>
    <row r="5" ht="12.75" customHeight="1">
      <c r="A5" s="148"/>
      <c r="B5" s="146"/>
      <c r="C5" s="146" t="s">
        <v>164</v>
      </c>
      <c r="D5" s="153">
        <v>15000.0</v>
      </c>
      <c r="E5" s="153">
        <v>15000.0</v>
      </c>
      <c r="F5" s="153">
        <v>15000.0</v>
      </c>
      <c r="G5" s="153">
        <v>15000.0</v>
      </c>
      <c r="H5" s="153">
        <v>15000.0</v>
      </c>
      <c r="I5" s="153">
        <v>15000.0</v>
      </c>
      <c r="J5" s="153">
        <v>15000.0</v>
      </c>
      <c r="K5" s="153">
        <v>15000.0</v>
      </c>
      <c r="L5" s="153">
        <v>0.0</v>
      </c>
      <c r="M5" s="154">
        <v>0.0</v>
      </c>
      <c r="N5" s="155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</row>
    <row r="6" ht="12.75" customHeight="1">
      <c r="A6" s="148"/>
      <c r="B6" s="146"/>
      <c r="C6" s="147" t="s">
        <v>100</v>
      </c>
      <c r="D6" s="156">
        <v>5000.0</v>
      </c>
      <c r="E6" s="156">
        <v>15000.0</v>
      </c>
      <c r="F6" s="156">
        <v>15000.0</v>
      </c>
      <c r="G6" s="156">
        <v>15000.0</v>
      </c>
      <c r="H6" s="156">
        <v>15000.0</v>
      </c>
      <c r="I6" s="156">
        <v>15000.0</v>
      </c>
      <c r="J6" s="156">
        <v>15000.0</v>
      </c>
      <c r="K6" s="156">
        <v>15000.0</v>
      </c>
      <c r="L6" s="156">
        <v>15000.0</v>
      </c>
      <c r="M6" s="157">
        <v>15000.0</v>
      </c>
      <c r="N6" s="155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</row>
    <row r="7" ht="12.75" customHeight="1">
      <c r="A7" s="148"/>
      <c r="B7" s="146"/>
      <c r="C7" s="158" t="s">
        <v>98</v>
      </c>
      <c r="D7" s="156">
        <v>492570.0</v>
      </c>
      <c r="E7" s="156">
        <v>502570.0</v>
      </c>
      <c r="F7" s="156">
        <v>502570.0</v>
      </c>
      <c r="G7" s="156">
        <v>502570.0</v>
      </c>
      <c r="H7" s="156">
        <v>502570.0</v>
      </c>
      <c r="I7" s="156">
        <v>502570.0</v>
      </c>
      <c r="J7" s="156">
        <v>502570.0</v>
      </c>
      <c r="K7" s="156">
        <v>502570.0</v>
      </c>
      <c r="L7" s="156">
        <v>487570.0</v>
      </c>
      <c r="M7" s="157">
        <v>487570.0</v>
      </c>
      <c r="N7" s="159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</row>
    <row r="8" ht="12.75" customHeight="1">
      <c r="A8" s="148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8"/>
      <c r="N8" s="159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</row>
    <row r="9" ht="12.75" customHeight="1">
      <c r="A9" s="148"/>
      <c r="B9" s="147"/>
      <c r="C9" s="147" t="s">
        <v>165</v>
      </c>
      <c r="D9" s="156">
        <v>155000.0</v>
      </c>
      <c r="E9" s="156">
        <v>140000.0</v>
      </c>
      <c r="F9" s="156">
        <v>125000.0</v>
      </c>
      <c r="G9" s="156">
        <v>110000.0</v>
      </c>
      <c r="H9" s="156">
        <v>95000.0</v>
      </c>
      <c r="I9" s="156">
        <v>80000.0</v>
      </c>
      <c r="J9" s="156">
        <v>65000.0</v>
      </c>
      <c r="K9" s="156">
        <v>50000.0</v>
      </c>
      <c r="L9" s="156">
        <v>50000.0</v>
      </c>
      <c r="M9" s="157">
        <v>50000.0</v>
      </c>
      <c r="N9" s="160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</row>
    <row r="10" ht="12.75" customHeight="1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ht="12.75" customHeight="1">
      <c r="A11" s="148"/>
      <c r="B11" s="149" t="s">
        <v>166</v>
      </c>
      <c r="C11" s="146"/>
      <c r="D11" s="150">
        <v>2020.0</v>
      </c>
      <c r="E11" s="150">
        <v>2021.0</v>
      </c>
      <c r="F11" s="150">
        <v>2022.0</v>
      </c>
      <c r="G11" s="150">
        <v>2023.0</v>
      </c>
      <c r="H11" s="150">
        <v>2024.0</v>
      </c>
      <c r="I11" s="150">
        <v>2025.0</v>
      </c>
      <c r="J11" s="150">
        <v>2026.0</v>
      </c>
      <c r="K11" s="150">
        <v>2027.0</v>
      </c>
      <c r="L11" s="150">
        <v>2028.0</v>
      </c>
      <c r="M11" s="151">
        <v>2029.0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</row>
    <row r="12" ht="12.75" customHeight="1">
      <c r="A12" s="148"/>
      <c r="B12" s="146" t="s">
        <v>167</v>
      </c>
      <c r="C12" s="146" t="s">
        <v>161</v>
      </c>
      <c r="D12" s="153">
        <v>442570.0</v>
      </c>
      <c r="E12" s="153">
        <v>442570.0</v>
      </c>
      <c r="F12" s="153">
        <v>442570.0</v>
      </c>
      <c r="G12" s="153">
        <v>442570.0</v>
      </c>
      <c r="H12" s="153">
        <v>442570.0</v>
      </c>
      <c r="I12" s="153">
        <v>442570.0</v>
      </c>
      <c r="J12" s="153">
        <v>442570.0</v>
      </c>
      <c r="K12" s="153">
        <v>442570.0</v>
      </c>
      <c r="L12" s="153">
        <v>442570.0</v>
      </c>
      <c r="M12" s="154">
        <v>442570.0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</row>
    <row r="13" ht="12.75" customHeight="1">
      <c r="A13" s="148"/>
      <c r="B13" s="146" t="s">
        <v>168</v>
      </c>
      <c r="C13" s="146" t="s">
        <v>163</v>
      </c>
      <c r="D13" s="153">
        <v>30000.0</v>
      </c>
      <c r="E13" s="153">
        <v>30000.0</v>
      </c>
      <c r="F13" s="153">
        <v>30000.0</v>
      </c>
      <c r="G13" s="153">
        <v>30000.0</v>
      </c>
      <c r="H13" s="153">
        <v>30000.0</v>
      </c>
      <c r="I13" s="153">
        <v>30000.0</v>
      </c>
      <c r="J13" s="153">
        <v>30000.0</v>
      </c>
      <c r="K13" s="153">
        <v>30000.0</v>
      </c>
      <c r="L13" s="153">
        <v>30000.0</v>
      </c>
      <c r="M13" s="154">
        <v>30000.0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</row>
    <row r="14" ht="12.75" customHeight="1">
      <c r="A14" s="148"/>
      <c r="B14" s="146"/>
      <c r="C14" s="146" t="s">
        <v>164</v>
      </c>
      <c r="D14" s="153">
        <v>30000.0</v>
      </c>
      <c r="E14" s="153">
        <v>30000.0</v>
      </c>
      <c r="F14" s="153">
        <v>30000.0</v>
      </c>
      <c r="G14" s="153">
        <v>30000.0</v>
      </c>
      <c r="H14" s="153">
        <v>30000.0</v>
      </c>
      <c r="I14" s="153">
        <v>30000.0</v>
      </c>
      <c r="J14" s="153">
        <v>30000.0</v>
      </c>
      <c r="K14" s="153">
        <v>10000.0</v>
      </c>
      <c r="L14" s="153">
        <v>0.0</v>
      </c>
      <c r="M14" s="154">
        <v>0.0</v>
      </c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</row>
    <row r="15" ht="12.75" customHeight="1">
      <c r="A15" s="148"/>
      <c r="B15" s="146"/>
      <c r="C15" s="147" t="s">
        <v>100</v>
      </c>
      <c r="D15" s="156">
        <v>5000.0</v>
      </c>
      <c r="E15" s="156">
        <v>5000.0</v>
      </c>
      <c r="F15" s="156">
        <v>5000.0</v>
      </c>
      <c r="G15" s="156">
        <v>5000.0</v>
      </c>
      <c r="H15" s="156">
        <v>5000.0</v>
      </c>
      <c r="I15" s="156">
        <v>5000.0</v>
      </c>
      <c r="J15" s="156">
        <v>5000.0</v>
      </c>
      <c r="K15" s="156">
        <v>5000.0</v>
      </c>
      <c r="L15" s="156">
        <v>5000.0</v>
      </c>
      <c r="M15" s="157">
        <v>5000.0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</row>
    <row r="16" ht="12.75" customHeight="1">
      <c r="A16" s="148"/>
      <c r="B16" s="146"/>
      <c r="C16" s="158" t="s">
        <v>98</v>
      </c>
      <c r="D16" s="156">
        <v>507570.0</v>
      </c>
      <c r="E16" s="156">
        <v>507570.0</v>
      </c>
      <c r="F16" s="156">
        <v>507570.0</v>
      </c>
      <c r="G16" s="156">
        <v>507570.0</v>
      </c>
      <c r="H16" s="156">
        <v>507570.0</v>
      </c>
      <c r="I16" s="156">
        <v>507570.0</v>
      </c>
      <c r="J16" s="156">
        <v>507570.0</v>
      </c>
      <c r="K16" s="156">
        <v>487570.0</v>
      </c>
      <c r="L16" s="156">
        <v>477570.0</v>
      </c>
      <c r="M16" s="157">
        <v>477570.0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</row>
    <row r="17" ht="12.75" customHeight="1">
      <c r="A17" s="148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8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</row>
    <row r="18" ht="12.75" customHeight="1">
      <c r="A18" s="148"/>
      <c r="B18" s="147"/>
      <c r="C18" s="147" t="s">
        <v>165</v>
      </c>
      <c r="D18" s="156">
        <v>240000.0</v>
      </c>
      <c r="E18" s="156">
        <v>210000.0</v>
      </c>
      <c r="F18" s="156">
        <v>180000.0</v>
      </c>
      <c r="G18" s="156">
        <v>150000.0</v>
      </c>
      <c r="H18" s="156">
        <v>120000.0</v>
      </c>
      <c r="I18" s="156">
        <v>90000.0</v>
      </c>
      <c r="J18" s="156">
        <v>60000.0</v>
      </c>
      <c r="K18" s="156">
        <v>50000.0</v>
      </c>
      <c r="L18" s="156">
        <v>50000.0</v>
      </c>
      <c r="M18" s="157">
        <v>50000.0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</row>
    <row r="19" ht="12.75" customHeight="1">
      <c r="A19" s="146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</row>
    <row r="20" ht="12.75" customHeight="1">
      <c r="A20" s="148"/>
      <c r="B20" s="149" t="s">
        <v>169</v>
      </c>
      <c r="C20" s="146"/>
      <c r="D20" s="150">
        <v>2020.0</v>
      </c>
      <c r="E20" s="150">
        <v>2021.0</v>
      </c>
      <c r="F20" s="150">
        <v>2022.0</v>
      </c>
      <c r="G20" s="150">
        <v>2023.0</v>
      </c>
      <c r="H20" s="150">
        <v>2024.0</v>
      </c>
      <c r="I20" s="150">
        <v>2025.0</v>
      </c>
      <c r="J20" s="150">
        <v>2026.0</v>
      </c>
      <c r="K20" s="150">
        <v>2027.0</v>
      </c>
      <c r="L20" s="150">
        <v>2028.0</v>
      </c>
      <c r="M20" s="151">
        <v>2029.0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</row>
    <row r="21" ht="12.75" customHeight="1">
      <c r="A21" s="148"/>
      <c r="B21" s="146" t="s">
        <v>160</v>
      </c>
      <c r="C21" s="146" t="s">
        <v>161</v>
      </c>
      <c r="D21" s="153">
        <v>442570.0</v>
      </c>
      <c r="E21" s="153">
        <v>442570.0</v>
      </c>
      <c r="F21" s="153">
        <v>442570.0</v>
      </c>
      <c r="G21" s="153">
        <v>442570.0</v>
      </c>
      <c r="H21" s="153">
        <v>442570.0</v>
      </c>
      <c r="I21" s="153">
        <v>442570.0</v>
      </c>
      <c r="J21" s="153">
        <v>442570.0</v>
      </c>
      <c r="K21" s="153">
        <v>442570.0</v>
      </c>
      <c r="L21" s="153">
        <v>442570.0</v>
      </c>
      <c r="M21" s="154">
        <v>442570.0</v>
      </c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</row>
    <row r="22" ht="12.75" customHeight="1">
      <c r="A22" s="148"/>
      <c r="B22" s="146" t="s">
        <v>170</v>
      </c>
      <c r="C22" s="146" t="s">
        <v>163</v>
      </c>
      <c r="D22" s="153">
        <v>30000.0</v>
      </c>
      <c r="E22" s="153">
        <v>30000.0</v>
      </c>
      <c r="F22" s="153">
        <v>30000.0</v>
      </c>
      <c r="G22" s="153">
        <v>30000.0</v>
      </c>
      <c r="H22" s="153">
        <v>30000.0</v>
      </c>
      <c r="I22" s="153">
        <v>30000.0</v>
      </c>
      <c r="J22" s="153">
        <v>30000.0</v>
      </c>
      <c r="K22" s="153">
        <v>30000.0</v>
      </c>
      <c r="L22" s="153">
        <v>30000.0</v>
      </c>
      <c r="M22" s="154">
        <v>30000.0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ht="12.75" customHeight="1">
      <c r="A23" s="148"/>
      <c r="B23" s="146"/>
      <c r="C23" s="146" t="s">
        <v>164</v>
      </c>
      <c r="D23" s="153">
        <v>30000.0</v>
      </c>
      <c r="E23" s="153">
        <v>30000.0</v>
      </c>
      <c r="F23" s="153">
        <v>30000.0</v>
      </c>
      <c r="G23" s="153">
        <v>30000.0</v>
      </c>
      <c r="H23" s="153">
        <v>0.0</v>
      </c>
      <c r="I23" s="153">
        <v>0.0</v>
      </c>
      <c r="J23" s="153">
        <v>0.0</v>
      </c>
      <c r="K23" s="153">
        <v>0.0</v>
      </c>
      <c r="L23" s="153">
        <v>0.0</v>
      </c>
      <c r="M23" s="154">
        <v>0.0</v>
      </c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ht="12.75" customHeight="1">
      <c r="A24" s="148"/>
      <c r="B24" s="146"/>
      <c r="C24" s="147" t="s">
        <v>100</v>
      </c>
      <c r="D24" s="156">
        <v>5000.0</v>
      </c>
      <c r="E24" s="156">
        <v>10000.0</v>
      </c>
      <c r="F24" s="156">
        <v>10000.0</v>
      </c>
      <c r="G24" s="156">
        <v>10000.0</v>
      </c>
      <c r="H24" s="156">
        <v>10000.0</v>
      </c>
      <c r="I24" s="156">
        <v>10000.0</v>
      </c>
      <c r="J24" s="156">
        <v>10000.0</v>
      </c>
      <c r="K24" s="156">
        <v>10000.0</v>
      </c>
      <c r="L24" s="156">
        <v>10000.0</v>
      </c>
      <c r="M24" s="157">
        <v>10000.0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</row>
    <row r="25" ht="12.75" customHeight="1">
      <c r="A25" s="148"/>
      <c r="B25" s="146"/>
      <c r="C25" s="158" t="s">
        <v>98</v>
      </c>
      <c r="D25" s="156">
        <v>507570.0</v>
      </c>
      <c r="E25" s="156">
        <v>512570.0</v>
      </c>
      <c r="F25" s="156">
        <v>512570.0</v>
      </c>
      <c r="G25" s="156">
        <v>512570.0</v>
      </c>
      <c r="H25" s="156">
        <v>482570.0</v>
      </c>
      <c r="I25" s="156">
        <v>482570.0</v>
      </c>
      <c r="J25" s="156">
        <v>482570.0</v>
      </c>
      <c r="K25" s="156">
        <v>482570.0</v>
      </c>
      <c r="L25" s="156">
        <v>482570.0</v>
      </c>
      <c r="M25" s="157">
        <v>482570.0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</row>
    <row r="26" ht="12.75" customHeight="1">
      <c r="A26" s="148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8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</row>
    <row r="27" ht="12.75" customHeight="1">
      <c r="A27" s="148"/>
      <c r="B27" s="147"/>
      <c r="C27" s="147" t="s">
        <v>165</v>
      </c>
      <c r="D27" s="156">
        <v>140000.0</v>
      </c>
      <c r="E27" s="156">
        <v>110000.0</v>
      </c>
      <c r="F27" s="156">
        <v>80000.0</v>
      </c>
      <c r="G27" s="156">
        <v>50000.0</v>
      </c>
      <c r="H27" s="156">
        <v>50000.0</v>
      </c>
      <c r="I27" s="156">
        <v>50000.0</v>
      </c>
      <c r="J27" s="156">
        <v>50000.0</v>
      </c>
      <c r="K27" s="156">
        <v>50000.0</v>
      </c>
      <c r="L27" s="156">
        <v>50000.0</v>
      </c>
      <c r="M27" s="157">
        <v>50000.0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</row>
    <row r="28" ht="12.75" customHeight="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</row>
    <row r="29" ht="12.75" customHeight="1">
      <c r="A29" s="148"/>
      <c r="B29" s="149" t="s">
        <v>171</v>
      </c>
      <c r="C29" s="146"/>
      <c r="D29" s="150">
        <v>2020.0</v>
      </c>
      <c r="E29" s="150">
        <v>2021.0</v>
      </c>
      <c r="F29" s="150">
        <v>2022.0</v>
      </c>
      <c r="G29" s="150">
        <v>2023.0</v>
      </c>
      <c r="H29" s="150">
        <v>2024.0</v>
      </c>
      <c r="I29" s="150">
        <v>2025.0</v>
      </c>
      <c r="J29" s="150">
        <v>2026.0</v>
      </c>
      <c r="K29" s="150">
        <v>2027.0</v>
      </c>
      <c r="L29" s="150">
        <v>2028.0</v>
      </c>
      <c r="M29" s="151">
        <v>2029.0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</row>
    <row r="30" ht="12.75" customHeight="1">
      <c r="A30" s="148"/>
      <c r="B30" s="146" t="s">
        <v>172</v>
      </c>
      <c r="C30" s="146" t="s">
        <v>161</v>
      </c>
      <c r="D30" s="153">
        <v>442570.0</v>
      </c>
      <c r="E30" s="153">
        <v>442570.0</v>
      </c>
      <c r="F30" s="153">
        <v>442570.0</v>
      </c>
      <c r="G30" s="153">
        <v>442570.0</v>
      </c>
      <c r="H30" s="153">
        <v>442570.0</v>
      </c>
      <c r="I30" s="153">
        <v>442570.0</v>
      </c>
      <c r="J30" s="153">
        <v>442570.0</v>
      </c>
      <c r="K30" s="153">
        <v>442570.0</v>
      </c>
      <c r="L30" s="153">
        <v>442570.0</v>
      </c>
      <c r="M30" s="154">
        <v>442570.0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</row>
    <row r="31" ht="12.75" customHeight="1">
      <c r="A31" s="148"/>
      <c r="B31" s="146" t="s">
        <v>173</v>
      </c>
      <c r="C31" s="146" t="s">
        <v>163</v>
      </c>
      <c r="D31" s="153">
        <v>30000.0</v>
      </c>
      <c r="E31" s="153">
        <v>30000.0</v>
      </c>
      <c r="F31" s="153">
        <v>30000.0</v>
      </c>
      <c r="G31" s="153">
        <v>30000.0</v>
      </c>
      <c r="H31" s="153">
        <v>30000.0</v>
      </c>
      <c r="I31" s="153">
        <v>30000.0</v>
      </c>
      <c r="J31" s="153">
        <v>30000.0</v>
      </c>
      <c r="K31" s="153">
        <v>30000.0</v>
      </c>
      <c r="L31" s="153">
        <v>30000.0</v>
      </c>
      <c r="M31" s="154">
        <v>30000.0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</row>
    <row r="32" ht="12.75" customHeight="1">
      <c r="A32" s="148"/>
      <c r="B32" s="161" t="s">
        <v>174</v>
      </c>
      <c r="C32" s="146" t="s">
        <v>164</v>
      </c>
      <c r="D32" s="153">
        <v>0.0</v>
      </c>
      <c r="E32" s="153">
        <v>0.0</v>
      </c>
      <c r="F32" s="153">
        <v>0.0</v>
      </c>
      <c r="G32" s="153">
        <v>0.0</v>
      </c>
      <c r="H32" s="153">
        <v>0.0</v>
      </c>
      <c r="I32" s="153">
        <v>0.0</v>
      </c>
      <c r="J32" s="153">
        <v>0.0</v>
      </c>
      <c r="K32" s="153">
        <v>0.0</v>
      </c>
      <c r="L32" s="153">
        <v>0.0</v>
      </c>
      <c r="M32" s="153">
        <v>0.0</v>
      </c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</row>
    <row r="33" ht="12.75" customHeight="1">
      <c r="A33" s="148"/>
      <c r="B33" s="146"/>
      <c r="C33" s="147" t="s">
        <v>100</v>
      </c>
      <c r="D33" s="156">
        <v>5000.0</v>
      </c>
      <c r="E33" s="156">
        <v>15000.0</v>
      </c>
      <c r="F33" s="156">
        <v>15000.0</v>
      </c>
      <c r="G33" s="156">
        <v>15000.0</v>
      </c>
      <c r="H33" s="156">
        <v>15000.0</v>
      </c>
      <c r="I33" s="156">
        <v>15000.0</v>
      </c>
      <c r="J33" s="156">
        <v>15000.0</v>
      </c>
      <c r="K33" s="156">
        <v>15000.0</v>
      </c>
      <c r="L33" s="156">
        <v>15000.0</v>
      </c>
      <c r="M33" s="156">
        <v>15000.0</v>
      </c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</row>
    <row r="34" ht="12.75" customHeight="1">
      <c r="A34" s="148"/>
      <c r="B34" s="146"/>
      <c r="C34" s="158" t="s">
        <v>98</v>
      </c>
      <c r="D34" s="156">
        <v>477570.0</v>
      </c>
      <c r="E34" s="156">
        <v>487570.0</v>
      </c>
      <c r="F34" s="156">
        <v>487570.0</v>
      </c>
      <c r="G34" s="156">
        <v>487570.0</v>
      </c>
      <c r="H34" s="156">
        <v>487570.0</v>
      </c>
      <c r="I34" s="156">
        <v>487570.0</v>
      </c>
      <c r="J34" s="156">
        <v>487570.0</v>
      </c>
      <c r="K34" s="156">
        <v>487570.0</v>
      </c>
      <c r="L34" s="156">
        <v>487570.0</v>
      </c>
      <c r="M34" s="157">
        <v>487570.0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</row>
    <row r="35" ht="12.75" customHeight="1">
      <c r="A35" s="148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8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</row>
    <row r="36" ht="12.75" customHeight="1">
      <c r="A36" s="148"/>
      <c r="B36" s="147"/>
      <c r="C36" s="147" t="s">
        <v>165</v>
      </c>
      <c r="D36" s="156">
        <v>70000.0</v>
      </c>
      <c r="E36" s="156">
        <v>70000.0</v>
      </c>
      <c r="F36" s="156">
        <v>70000.0</v>
      </c>
      <c r="G36" s="156">
        <v>70000.0</v>
      </c>
      <c r="H36" s="156">
        <v>70000.0</v>
      </c>
      <c r="I36" s="156">
        <v>70000.0</v>
      </c>
      <c r="J36" s="156">
        <v>70000.0</v>
      </c>
      <c r="K36" s="156">
        <v>70000.0</v>
      </c>
      <c r="L36" s="156">
        <v>70000.0</v>
      </c>
      <c r="M36" s="157">
        <v>70000.0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</row>
    <row r="37" ht="12.75" customHeight="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</row>
    <row r="38" ht="12.75" customHeight="1">
      <c r="A38" s="148"/>
      <c r="B38" s="149" t="s">
        <v>175</v>
      </c>
      <c r="C38" s="146"/>
      <c r="D38" s="150">
        <v>2020.0</v>
      </c>
      <c r="E38" s="150">
        <v>2021.0</v>
      </c>
      <c r="F38" s="150">
        <v>2022.0</v>
      </c>
      <c r="G38" s="150">
        <v>2023.0</v>
      </c>
      <c r="H38" s="150">
        <v>2024.0</v>
      </c>
      <c r="I38" s="150">
        <v>2025.0</v>
      </c>
      <c r="J38" s="150">
        <v>2026.0</v>
      </c>
      <c r="K38" s="150">
        <v>2027.0</v>
      </c>
      <c r="L38" s="150">
        <v>2028.0</v>
      </c>
      <c r="M38" s="151">
        <v>2029.0</v>
      </c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</row>
    <row r="39" ht="12.75" customHeight="1">
      <c r="A39" s="148"/>
      <c r="B39" s="146" t="s">
        <v>176</v>
      </c>
      <c r="C39" s="146" t="s">
        <v>161</v>
      </c>
      <c r="D39" s="153">
        <v>442570.0</v>
      </c>
      <c r="E39" s="153">
        <v>442570.0</v>
      </c>
      <c r="F39" s="153">
        <v>442570.0</v>
      </c>
      <c r="G39" s="153">
        <v>442570.0</v>
      </c>
      <c r="H39" s="153">
        <v>442570.0</v>
      </c>
      <c r="I39" s="153">
        <v>442570.0</v>
      </c>
      <c r="J39" s="153">
        <v>442570.0</v>
      </c>
      <c r="K39" s="153">
        <v>442570.0</v>
      </c>
      <c r="L39" s="153">
        <v>442570.0</v>
      </c>
      <c r="M39" s="154">
        <v>442570.0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ht="12.75" customHeight="1">
      <c r="A40" s="148"/>
      <c r="B40" s="146"/>
      <c r="C40" s="146" t="s">
        <v>163</v>
      </c>
      <c r="D40" s="153">
        <v>30000.0</v>
      </c>
      <c r="E40" s="153">
        <v>30000.0</v>
      </c>
      <c r="F40" s="153">
        <v>30000.0</v>
      </c>
      <c r="G40" s="153">
        <v>30000.0</v>
      </c>
      <c r="H40" s="153">
        <v>30000.0</v>
      </c>
      <c r="I40" s="153">
        <v>30000.0</v>
      </c>
      <c r="J40" s="153">
        <v>30000.0</v>
      </c>
      <c r="K40" s="153">
        <v>30000.0</v>
      </c>
      <c r="L40" s="153">
        <v>30000.0</v>
      </c>
      <c r="M40" s="154">
        <v>30000.0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</row>
    <row r="41" ht="12.75" customHeight="1">
      <c r="A41" s="148"/>
      <c r="B41" s="146"/>
      <c r="C41" s="146" t="s">
        <v>164</v>
      </c>
      <c r="D41" s="153">
        <v>30000.0</v>
      </c>
      <c r="E41" s="153">
        <v>30000.0</v>
      </c>
      <c r="F41" s="153">
        <v>20000.0</v>
      </c>
      <c r="G41" s="153">
        <v>20000.0</v>
      </c>
      <c r="H41" s="153">
        <v>0.0</v>
      </c>
      <c r="I41" s="153">
        <v>0.0</v>
      </c>
      <c r="J41" s="153">
        <v>0.0</v>
      </c>
      <c r="K41" s="153">
        <v>0.0</v>
      </c>
      <c r="L41" s="153">
        <v>0.0</v>
      </c>
      <c r="M41" s="153">
        <v>0.0</v>
      </c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ht="12.75" customHeight="1">
      <c r="A42" s="148"/>
      <c r="B42" s="146"/>
      <c r="C42" s="147" t="s">
        <v>100</v>
      </c>
      <c r="D42" s="156">
        <v>5000.0</v>
      </c>
      <c r="E42" s="156">
        <v>5000.0</v>
      </c>
      <c r="F42" s="156">
        <v>5000.0</v>
      </c>
      <c r="G42" s="156">
        <v>5000.0</v>
      </c>
      <c r="H42" s="156">
        <v>5000.0</v>
      </c>
      <c r="I42" s="156">
        <v>5000.0</v>
      </c>
      <c r="J42" s="156">
        <v>5000.0</v>
      </c>
      <c r="K42" s="156">
        <v>5000.0</v>
      </c>
      <c r="L42" s="156">
        <v>5000.0</v>
      </c>
      <c r="M42" s="156">
        <v>5000.0</v>
      </c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</row>
    <row r="43" ht="12.75" customHeight="1">
      <c r="A43" s="148"/>
      <c r="B43" s="146"/>
      <c r="C43" s="158" t="s">
        <v>98</v>
      </c>
      <c r="D43" s="156">
        <v>507570.0</v>
      </c>
      <c r="E43" s="156">
        <v>507570.0</v>
      </c>
      <c r="F43" s="156">
        <v>497570.0</v>
      </c>
      <c r="G43" s="156">
        <v>497570.0</v>
      </c>
      <c r="H43" s="156">
        <v>477570.0</v>
      </c>
      <c r="I43" s="156">
        <v>477570.0</v>
      </c>
      <c r="J43" s="156">
        <v>477570.0</v>
      </c>
      <c r="K43" s="156">
        <v>477570.0</v>
      </c>
      <c r="L43" s="156">
        <v>477570.0</v>
      </c>
      <c r="M43" s="157">
        <v>477570.0</v>
      </c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</row>
    <row r="44" ht="12.75" customHeight="1">
      <c r="A44" s="148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8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</row>
    <row r="45" ht="12.75" customHeight="1">
      <c r="A45" s="148"/>
      <c r="B45" s="147"/>
      <c r="C45" s="147" t="s">
        <v>165</v>
      </c>
      <c r="D45" s="156">
        <v>240000.0</v>
      </c>
      <c r="E45" s="156">
        <v>210000.0</v>
      </c>
      <c r="F45" s="156">
        <v>190000.0</v>
      </c>
      <c r="G45" s="156">
        <v>170000.0</v>
      </c>
      <c r="H45" s="156">
        <v>170000.0</v>
      </c>
      <c r="I45" s="156">
        <v>170000.0</v>
      </c>
      <c r="J45" s="156">
        <v>170000.0</v>
      </c>
      <c r="K45" s="156">
        <v>170000.0</v>
      </c>
      <c r="L45" s="156">
        <v>170000.0</v>
      </c>
      <c r="M45" s="157">
        <v>170000.0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</row>
    <row r="46" ht="12.75" customHeight="1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</row>
    <row r="47" ht="12.75" customHeight="1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</row>
    <row r="48" ht="12.75" customHeight="1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ht="12.75" customHeight="1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</row>
    <row r="50" ht="12.75" customHeight="1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</row>
    <row r="51" ht="12.75" customHeight="1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</row>
    <row r="52" ht="12.75" customHeight="1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ht="12.75" customHeight="1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</row>
    <row r="54" ht="12.75" customHeight="1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</row>
    <row r="55" ht="12.75" customHeigh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</row>
    <row r="56" ht="12.75" customHeight="1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</row>
    <row r="57" ht="12.75" customHeight="1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</row>
    <row r="58" ht="12.75" customHeight="1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</row>
    <row r="59" ht="12.75" customHeight="1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</row>
    <row r="60" ht="12.75" customHeight="1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</row>
    <row r="61" ht="12.75" customHeight="1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</row>
    <row r="62" ht="12.75" customHeight="1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</row>
    <row r="63" ht="12.75" customHeight="1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</row>
    <row r="64" ht="12.75" customHeight="1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</row>
    <row r="65" ht="12.75" customHeight="1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</row>
    <row r="66" ht="12.75" customHeight="1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</row>
    <row r="67" ht="12.75" customHeight="1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</row>
    <row r="68" ht="12.75" customHeight="1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</row>
    <row r="69" ht="12.75" customHeight="1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</row>
    <row r="70" ht="12.75" customHeight="1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</row>
    <row r="71" ht="12.75" customHeight="1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</row>
    <row r="72" ht="12.75" customHeight="1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</row>
    <row r="73" ht="12.75" customHeight="1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</row>
    <row r="74" ht="12.75" customHeight="1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</row>
    <row r="75" ht="12.75" customHeight="1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</row>
    <row r="76" ht="12.75" customHeight="1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</row>
    <row r="77" ht="12.75" customHeight="1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</row>
    <row r="78" ht="12.75" customHeight="1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</row>
    <row r="79" ht="12.75" customHeight="1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</row>
    <row r="80" ht="12.75" customHeight="1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</row>
    <row r="81" ht="12.75" customHeight="1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</row>
    <row r="82" ht="12.75" customHeight="1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</row>
    <row r="83" ht="12.75" customHeight="1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</row>
    <row r="84" ht="12.75" customHeight="1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</row>
    <row r="85" ht="12.75" customHeight="1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</row>
    <row r="86" ht="12.75" customHeight="1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</row>
    <row r="87" ht="12.75" customHeight="1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</row>
    <row r="88" ht="12.75" customHeight="1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</row>
    <row r="89" ht="12.75" customHeight="1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</row>
    <row r="90" ht="12.75" customHeight="1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</row>
    <row r="91" ht="12.75" customHeight="1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</row>
    <row r="92" ht="12.75" customHeight="1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</row>
    <row r="93" ht="12.75" customHeight="1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</row>
    <row r="94" ht="12.75" customHeight="1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</row>
    <row r="95" ht="12.75" customHeight="1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</row>
    <row r="96" ht="12.75" customHeight="1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</row>
    <row r="97" ht="12.75" customHeight="1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</row>
    <row r="98" ht="12.75" customHeight="1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</row>
    <row r="99" ht="12.75" customHeight="1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</row>
    <row r="100" ht="12.75" customHeight="1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</row>
    <row r="101" ht="12.75" customHeight="1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</row>
    <row r="102" ht="12.75" customHeight="1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</row>
    <row r="103" ht="12.75" customHeight="1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</row>
    <row r="104" ht="12.75" customHeight="1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</row>
    <row r="105" ht="12.75" customHeight="1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</row>
    <row r="106" ht="12.75" customHeight="1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</row>
    <row r="107" ht="12.75" customHeight="1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</row>
    <row r="108" ht="12.75" customHeight="1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</row>
    <row r="109" ht="12.75" customHeight="1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</row>
    <row r="110" ht="12.75" customHeight="1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</row>
    <row r="111" ht="12.75" customHeight="1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</row>
    <row r="112" ht="12.75" customHeight="1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</row>
    <row r="113" ht="12.75" customHeight="1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</row>
    <row r="114" ht="12.75" customHeight="1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</row>
    <row r="115" ht="12.75" customHeight="1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ht="12.75" customHeight="1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ht="12.75" customHeight="1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</row>
    <row r="118" ht="12.75" customHeight="1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</row>
    <row r="119" ht="12.7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</row>
    <row r="120" ht="12.75" customHeight="1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</row>
    <row r="121" ht="12.75" customHeight="1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ht="12.75" customHeight="1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ht="12.75" customHeight="1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ht="12.75" customHeight="1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ht="12.75" customHeight="1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ht="12.75" customHeight="1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</row>
    <row r="127" ht="12.75" customHeight="1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</row>
    <row r="128" ht="12.75" customHeight="1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</row>
    <row r="129" ht="12.75" customHeight="1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</row>
    <row r="130" ht="12.75" customHeight="1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</row>
    <row r="131" ht="12.75" customHeight="1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</row>
    <row r="132" ht="12.75" customHeight="1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</row>
    <row r="133" ht="12.75" customHeight="1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</row>
    <row r="134" ht="12.75" customHeight="1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</row>
    <row r="135" ht="12.75" customHeight="1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</row>
    <row r="136" ht="12.75" customHeight="1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</row>
    <row r="137" ht="12.75" customHeight="1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</row>
    <row r="138" ht="12.75" customHeight="1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</row>
    <row r="139" ht="12.75" customHeight="1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</row>
    <row r="140" ht="12.75" customHeight="1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</row>
    <row r="141" ht="12.75" customHeight="1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</row>
    <row r="142" ht="12.75" customHeight="1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</row>
    <row r="143" ht="12.75" customHeight="1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</row>
    <row r="144" ht="12.75" customHeight="1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</row>
    <row r="145" ht="12.75" customHeight="1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</row>
    <row r="146" ht="12.75" customHeight="1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</row>
    <row r="147" ht="12.75" customHeight="1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</row>
    <row r="148" ht="12.75" customHeight="1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</row>
    <row r="149" ht="12.75" customHeight="1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</row>
    <row r="150" ht="12.75" customHeight="1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</row>
    <row r="151" ht="12.75" customHeight="1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</row>
    <row r="152" ht="12.75" customHeight="1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</row>
    <row r="153" ht="12.75" customHeight="1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</row>
    <row r="154" ht="12.75" customHeight="1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</row>
    <row r="155" ht="12.75" customHeight="1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</row>
    <row r="156" ht="12.75" customHeight="1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</row>
    <row r="157" ht="12.75" customHeight="1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</row>
    <row r="158" ht="12.75" customHeight="1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</row>
    <row r="159" ht="12.75" customHeight="1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</row>
    <row r="160" ht="12.75" customHeight="1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</row>
    <row r="161" ht="12.75" customHeight="1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</row>
    <row r="162" ht="12.75" customHeight="1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</row>
    <row r="163" ht="12.75" customHeight="1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</row>
    <row r="164" ht="12.75" customHeight="1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</row>
    <row r="165" ht="12.75" customHeight="1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</row>
    <row r="166" ht="12.75" customHeight="1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</row>
    <row r="167" ht="12.75" customHeight="1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</row>
    <row r="168" ht="12.75" customHeight="1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</row>
    <row r="169" ht="12.75" customHeight="1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</row>
    <row r="170" ht="12.75" customHeight="1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</row>
    <row r="171" ht="12.75" customHeight="1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</row>
    <row r="172" ht="12.75" customHeight="1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</row>
    <row r="173" ht="12.75" customHeight="1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</row>
    <row r="174" ht="12.75" customHeight="1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</row>
    <row r="175" ht="12.75" customHeight="1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</row>
    <row r="176" ht="12.75" customHeight="1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</row>
    <row r="177" ht="12.75" customHeight="1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</row>
    <row r="178" ht="12.75" customHeight="1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</row>
    <row r="179" ht="12.75" customHeight="1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</row>
    <row r="180" ht="12.75" customHeight="1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</row>
    <row r="181" ht="12.75" customHeight="1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</row>
    <row r="182" ht="12.75" customHeight="1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</row>
    <row r="183" ht="12.75" customHeight="1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</row>
    <row r="184" ht="12.75" customHeight="1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</row>
    <row r="185" ht="12.75" customHeight="1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</row>
    <row r="186" ht="12.75" customHeight="1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</row>
    <row r="187" ht="12.75" customHeight="1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</row>
    <row r="188" ht="12.75" customHeight="1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</row>
    <row r="189" ht="12.75" customHeight="1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</row>
    <row r="190" ht="12.75" customHeight="1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</row>
    <row r="191" ht="12.75" customHeight="1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</row>
    <row r="192" ht="12.75" customHeight="1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</row>
    <row r="193" ht="12.75" customHeight="1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</row>
    <row r="194" ht="12.75" customHeight="1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</row>
    <row r="195" ht="12.75" customHeight="1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</row>
    <row r="196" ht="12.75" customHeight="1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</row>
    <row r="197" ht="12.75" customHeight="1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</row>
    <row r="198" ht="12.75" customHeight="1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</row>
    <row r="199" ht="12.75" customHeight="1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</row>
    <row r="200" ht="12.75" customHeight="1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</row>
    <row r="201" ht="12.75" customHeight="1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</row>
    <row r="202" ht="12.75" customHeight="1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</row>
    <row r="203" ht="12.75" customHeight="1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</row>
    <row r="204" ht="12.75" customHeight="1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</row>
    <row r="205" ht="12.75" customHeight="1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</row>
    <row r="206" ht="12.75" customHeight="1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</row>
    <row r="207" ht="12.75" customHeight="1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</row>
    <row r="208" ht="12.75" customHeight="1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</row>
    <row r="209" ht="12.75" customHeight="1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</row>
    <row r="210" ht="12.75" customHeight="1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</row>
    <row r="211" ht="12.75" customHeight="1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</row>
    <row r="212" ht="12.75" customHeight="1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</row>
    <row r="213" ht="12.75" customHeight="1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</row>
    <row r="214" ht="12.75" customHeight="1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</row>
    <row r="215" ht="12.75" customHeight="1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</row>
    <row r="216" ht="12.75" customHeight="1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</row>
    <row r="217" ht="12.75" customHeight="1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</row>
    <row r="218" ht="12.75" customHeight="1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</row>
    <row r="219" ht="12.75" customHeight="1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</row>
    <row r="220" ht="12.75" customHeight="1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</row>
    <row r="221" ht="12.75" customHeight="1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</row>
    <row r="222" ht="12.75" customHeight="1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</row>
    <row r="223" ht="12.75" customHeight="1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</row>
    <row r="224" ht="12.75" customHeight="1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</row>
    <row r="225" ht="12.75" customHeight="1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</row>
    <row r="226" ht="12.75" customHeight="1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</row>
    <row r="227" ht="12.75" customHeight="1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</row>
    <row r="228" ht="12.75" customHeight="1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</row>
    <row r="229" ht="12.75" customHeight="1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</row>
    <row r="230" ht="12.75" customHeight="1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</row>
    <row r="231" ht="12.75" customHeight="1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</row>
    <row r="232" ht="12.75" customHeight="1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</row>
    <row r="233" ht="12.75" customHeight="1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</row>
    <row r="234" ht="12.75" customHeight="1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</row>
    <row r="235" ht="12.75" customHeight="1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</row>
    <row r="236" ht="12.75" customHeight="1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</row>
    <row r="237" ht="12.75" customHeight="1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</row>
    <row r="238" ht="12.75" customHeight="1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  <c r="AA238" s="146"/>
    </row>
    <row r="239" ht="12.75" customHeight="1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  <c r="AA239" s="146"/>
    </row>
    <row r="240" ht="12.75" customHeight="1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</row>
    <row r="241" ht="12.75" customHeight="1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</row>
    <row r="242" ht="12.75" customHeight="1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</row>
    <row r="243" ht="12.75" customHeight="1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</row>
    <row r="244" ht="12.75" customHeight="1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</row>
    <row r="245" ht="12.75" customHeight="1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</row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N2:N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28.71"/>
    <col customWidth="1" min="3" max="3" width="8.0"/>
    <col customWidth="1" min="4" max="4" width="26.0"/>
    <col customWidth="1" min="5" max="6" width="14.43"/>
    <col customWidth="1" min="15" max="15" width="42.43"/>
  </cols>
  <sheetData>
    <row r="1" ht="15.0" customHeight="1">
      <c r="A1" s="162"/>
      <c r="B1" s="162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15.0" customHeight="1">
      <c r="A2" s="162"/>
      <c r="B2" s="163" t="s">
        <v>158</v>
      </c>
      <c r="C2" s="106"/>
      <c r="D2" s="106"/>
      <c r="E2" s="164">
        <v>2020.0</v>
      </c>
      <c r="F2" s="164">
        <v>2021.0</v>
      </c>
      <c r="G2" s="164">
        <v>2022.0</v>
      </c>
      <c r="H2" s="164">
        <v>2023.0</v>
      </c>
      <c r="I2" s="164">
        <v>2024.0</v>
      </c>
      <c r="J2" s="164">
        <v>2025.0</v>
      </c>
      <c r="K2" s="164">
        <v>2026.0</v>
      </c>
      <c r="L2" s="164">
        <v>2027.0</v>
      </c>
      <c r="M2" s="164">
        <v>2028.0</v>
      </c>
      <c r="N2" s="165">
        <v>2029.0</v>
      </c>
      <c r="O2" s="166" t="s">
        <v>159</v>
      </c>
    </row>
    <row r="3" ht="15.0" customHeight="1">
      <c r="A3" s="104"/>
      <c r="B3" s="14" t="s">
        <v>177</v>
      </c>
      <c r="C3" s="104"/>
      <c r="D3" s="104" t="s">
        <v>161</v>
      </c>
      <c r="E3" s="111">
        <v>442570.0</v>
      </c>
      <c r="F3" s="111">
        <v>442570.0</v>
      </c>
      <c r="G3" s="111">
        <v>442570.0</v>
      </c>
      <c r="H3" s="111">
        <v>442570.0</v>
      </c>
      <c r="I3" s="111">
        <v>442570.0</v>
      </c>
      <c r="J3" s="111">
        <v>442570.0</v>
      </c>
      <c r="K3" s="111">
        <v>442570.0</v>
      </c>
      <c r="L3" s="111">
        <v>442570.0</v>
      </c>
      <c r="M3" s="111">
        <v>442570.0</v>
      </c>
      <c r="N3" s="167">
        <v>442570.0</v>
      </c>
    </row>
    <row r="4" ht="15.0" customHeight="1">
      <c r="A4" s="104"/>
      <c r="B4" s="14" t="s">
        <v>178</v>
      </c>
      <c r="C4" s="104"/>
      <c r="D4" s="104" t="s">
        <v>163</v>
      </c>
      <c r="E4" s="111">
        <v>30000.0</v>
      </c>
      <c r="F4" s="111">
        <v>30000.0</v>
      </c>
      <c r="G4" s="111">
        <v>30000.0</v>
      </c>
      <c r="H4" s="111">
        <v>30000.0</v>
      </c>
      <c r="I4" s="111">
        <v>30000.0</v>
      </c>
      <c r="J4" s="111">
        <v>30000.0</v>
      </c>
      <c r="K4" s="111">
        <v>30000.0</v>
      </c>
      <c r="L4" s="111">
        <v>30000.0</v>
      </c>
      <c r="M4" s="111">
        <v>30000.0</v>
      </c>
      <c r="N4" s="167">
        <v>30000.0</v>
      </c>
    </row>
    <row r="5" ht="15.0" customHeight="1">
      <c r="B5" s="14"/>
      <c r="C5" s="104"/>
      <c r="D5" s="104" t="s">
        <v>164</v>
      </c>
      <c r="E5" s="111">
        <v>10000.0</v>
      </c>
      <c r="F5" s="111">
        <v>10000.0</v>
      </c>
      <c r="G5" s="111">
        <v>10000.0</v>
      </c>
      <c r="H5" s="111">
        <v>10000.0</v>
      </c>
      <c r="I5" s="111">
        <v>10000.0</v>
      </c>
      <c r="J5" s="111">
        <v>10000.0</v>
      </c>
      <c r="K5" s="111">
        <v>10000.0</v>
      </c>
      <c r="L5" s="111">
        <v>10000.0</v>
      </c>
      <c r="M5" s="111">
        <v>10000.0</v>
      </c>
      <c r="N5" s="111">
        <v>10000.0</v>
      </c>
    </row>
    <row r="6" ht="15.0" customHeight="1">
      <c r="B6" s="14"/>
      <c r="C6" s="104"/>
      <c r="D6" s="104" t="s">
        <v>100</v>
      </c>
      <c r="E6" s="111">
        <v>5000.0</v>
      </c>
      <c r="F6" s="111">
        <v>7500.0</v>
      </c>
      <c r="G6" s="111">
        <v>7500.0</v>
      </c>
      <c r="H6" s="111">
        <v>7500.0</v>
      </c>
      <c r="I6" s="111">
        <v>7500.0</v>
      </c>
      <c r="J6" s="111">
        <v>7500.0</v>
      </c>
      <c r="K6" s="111">
        <v>7500.0</v>
      </c>
      <c r="L6" s="111">
        <v>7500.0</v>
      </c>
      <c r="M6" s="111">
        <v>7500.0</v>
      </c>
      <c r="N6" s="111">
        <v>7500.0</v>
      </c>
    </row>
    <row r="7" ht="15.0" customHeight="1">
      <c r="B7" s="14"/>
      <c r="C7" s="84"/>
      <c r="D7" s="168" t="s">
        <v>98</v>
      </c>
      <c r="E7" s="169">
        <f t="shared" ref="E7:N7" si="1">SUM(E3:E6)</f>
        <v>487570</v>
      </c>
      <c r="F7" s="170">
        <f t="shared" si="1"/>
        <v>490070</v>
      </c>
      <c r="G7" s="170">
        <f t="shared" si="1"/>
        <v>490070</v>
      </c>
      <c r="H7" s="170">
        <f t="shared" si="1"/>
        <v>490070</v>
      </c>
      <c r="I7" s="171">
        <f t="shared" si="1"/>
        <v>490070</v>
      </c>
      <c r="J7" s="171">
        <f t="shared" si="1"/>
        <v>490070</v>
      </c>
      <c r="K7" s="171">
        <f t="shared" si="1"/>
        <v>490070</v>
      </c>
      <c r="L7" s="172">
        <f t="shared" si="1"/>
        <v>490070</v>
      </c>
      <c r="M7" s="171">
        <f t="shared" si="1"/>
        <v>490070</v>
      </c>
      <c r="N7" s="173">
        <f t="shared" si="1"/>
        <v>490070</v>
      </c>
    </row>
    <row r="8" ht="15.0" customHeight="1">
      <c r="B8" s="14"/>
      <c r="N8" s="174"/>
    </row>
    <row r="9" ht="15.0" customHeight="1">
      <c r="B9" s="175"/>
      <c r="C9" s="176"/>
      <c r="D9" s="176" t="s">
        <v>165</v>
      </c>
      <c r="E9" s="177">
        <f>270000-150000-E5</f>
        <v>110000</v>
      </c>
      <c r="F9" s="177">
        <f t="shared" ref="F9:N9" si="2">E9-F5</f>
        <v>100000</v>
      </c>
      <c r="G9" s="177">
        <f t="shared" si="2"/>
        <v>90000</v>
      </c>
      <c r="H9" s="177">
        <f t="shared" si="2"/>
        <v>80000</v>
      </c>
      <c r="I9" s="177">
        <f t="shared" si="2"/>
        <v>70000</v>
      </c>
      <c r="J9" s="177">
        <f t="shared" si="2"/>
        <v>60000</v>
      </c>
      <c r="K9" s="177">
        <f t="shared" si="2"/>
        <v>50000</v>
      </c>
      <c r="L9" s="177">
        <f t="shared" si="2"/>
        <v>40000</v>
      </c>
      <c r="M9" s="177">
        <f t="shared" si="2"/>
        <v>30000</v>
      </c>
      <c r="N9" s="178">
        <f t="shared" si="2"/>
        <v>20000</v>
      </c>
    </row>
    <row r="11" ht="15.0" customHeight="1">
      <c r="A11" s="162"/>
      <c r="B11" s="163" t="s">
        <v>166</v>
      </c>
      <c r="C11" s="106"/>
      <c r="D11" s="106"/>
      <c r="E11" s="164">
        <v>2020.0</v>
      </c>
      <c r="F11" s="164">
        <v>2021.0</v>
      </c>
      <c r="G11" s="164">
        <v>2022.0</v>
      </c>
      <c r="H11" s="164">
        <v>2023.0</v>
      </c>
      <c r="I11" s="164">
        <v>2024.0</v>
      </c>
      <c r="J11" s="164">
        <v>2025.0</v>
      </c>
      <c r="K11" s="164">
        <v>2026.0</v>
      </c>
      <c r="L11" s="164">
        <v>2027.0</v>
      </c>
      <c r="M11" s="164">
        <v>2028.0</v>
      </c>
      <c r="N11" s="165">
        <v>2029.0</v>
      </c>
    </row>
    <row r="12" ht="15.0" customHeight="1">
      <c r="A12" s="104"/>
      <c r="B12" s="14" t="s">
        <v>167</v>
      </c>
      <c r="C12" s="104"/>
      <c r="D12" s="104" t="s">
        <v>161</v>
      </c>
      <c r="E12" s="111">
        <v>442570.0</v>
      </c>
      <c r="F12" s="111">
        <v>442570.0</v>
      </c>
      <c r="G12" s="111">
        <v>442570.0</v>
      </c>
      <c r="H12" s="111">
        <v>442570.0</v>
      </c>
      <c r="I12" s="111">
        <v>442570.0</v>
      </c>
      <c r="J12" s="111">
        <v>442570.0</v>
      </c>
      <c r="K12" s="111">
        <v>442570.0</v>
      </c>
      <c r="L12" s="111">
        <v>442570.0</v>
      </c>
      <c r="M12" s="111">
        <v>442570.0</v>
      </c>
      <c r="N12" s="167">
        <v>442570.0</v>
      </c>
    </row>
    <row r="13" ht="15.0" customHeight="1">
      <c r="A13" s="179"/>
      <c r="B13" s="180" t="s">
        <v>168</v>
      </c>
      <c r="C13" s="104"/>
      <c r="D13" s="104" t="s">
        <v>163</v>
      </c>
      <c r="E13" s="111">
        <v>30000.0</v>
      </c>
      <c r="F13" s="111">
        <v>30000.0</v>
      </c>
      <c r="G13" s="111">
        <v>30000.0</v>
      </c>
      <c r="H13" s="111">
        <v>30000.0</v>
      </c>
      <c r="I13" s="111">
        <v>30000.0</v>
      </c>
      <c r="J13" s="111">
        <v>30000.0</v>
      </c>
      <c r="K13" s="111">
        <v>30000.0</v>
      </c>
      <c r="L13" s="111">
        <v>30000.0</v>
      </c>
      <c r="M13" s="111">
        <v>30000.0</v>
      </c>
      <c r="N13" s="167">
        <v>30000.0</v>
      </c>
    </row>
    <row r="14" ht="15.0" customHeight="1">
      <c r="B14" s="14"/>
      <c r="C14" s="104"/>
      <c r="D14" s="104" t="s">
        <v>164</v>
      </c>
      <c r="E14" s="111">
        <v>30000.0</v>
      </c>
      <c r="F14" s="111">
        <v>30000.0</v>
      </c>
      <c r="G14" s="111">
        <v>30000.0</v>
      </c>
      <c r="H14" s="111">
        <v>30000.0</v>
      </c>
      <c r="I14" s="111">
        <v>30000.0</v>
      </c>
      <c r="J14" s="111">
        <v>30000.0</v>
      </c>
      <c r="K14" s="111">
        <v>30000.0</v>
      </c>
      <c r="L14" s="111">
        <v>10000.0</v>
      </c>
      <c r="M14" s="111">
        <v>0.0</v>
      </c>
      <c r="N14" s="167">
        <v>0.0</v>
      </c>
    </row>
    <row r="15" ht="15.0" customHeight="1">
      <c r="B15" s="14"/>
      <c r="C15" s="104"/>
      <c r="D15" s="104" t="s">
        <v>100</v>
      </c>
      <c r="E15" s="111">
        <v>5000.0</v>
      </c>
      <c r="F15" s="111">
        <v>5000.0</v>
      </c>
      <c r="G15" s="111">
        <v>5000.0</v>
      </c>
      <c r="H15" s="111">
        <v>5000.0</v>
      </c>
      <c r="I15" s="111">
        <v>5000.0</v>
      </c>
      <c r="J15" s="111">
        <v>5000.0</v>
      </c>
      <c r="K15" s="111">
        <v>5000.0</v>
      </c>
      <c r="L15" s="111">
        <v>5000.0</v>
      </c>
      <c r="M15" s="111">
        <v>5000.0</v>
      </c>
      <c r="N15" s="167">
        <v>5000.0</v>
      </c>
    </row>
    <row r="16" ht="15.0" customHeight="1">
      <c r="B16" s="14"/>
      <c r="C16" s="84"/>
      <c r="D16" s="168" t="s">
        <v>98</v>
      </c>
      <c r="E16" s="169">
        <f t="shared" ref="E16:N16" si="3">SUM(E12:E15)</f>
        <v>507570</v>
      </c>
      <c r="F16" s="171">
        <f t="shared" si="3"/>
        <v>507570</v>
      </c>
      <c r="G16" s="171">
        <f t="shared" si="3"/>
        <v>507570</v>
      </c>
      <c r="H16" s="171">
        <f t="shared" si="3"/>
        <v>507570</v>
      </c>
      <c r="I16" s="172">
        <f t="shared" si="3"/>
        <v>507570</v>
      </c>
      <c r="J16" s="172">
        <f t="shared" si="3"/>
        <v>507570</v>
      </c>
      <c r="K16" s="172">
        <f t="shared" si="3"/>
        <v>507570</v>
      </c>
      <c r="L16" s="171">
        <f t="shared" si="3"/>
        <v>487570</v>
      </c>
      <c r="M16" s="170">
        <f t="shared" si="3"/>
        <v>477570</v>
      </c>
      <c r="N16" s="181">
        <f t="shared" si="3"/>
        <v>477570</v>
      </c>
    </row>
    <row r="17" ht="15.0" customHeight="1">
      <c r="B17" s="14"/>
      <c r="N17" s="174"/>
    </row>
    <row r="18" ht="15.0" customHeight="1">
      <c r="B18" s="175"/>
      <c r="C18" s="176"/>
      <c r="D18" s="176" t="s">
        <v>165</v>
      </c>
      <c r="E18" s="177">
        <f>270000-E14</f>
        <v>240000</v>
      </c>
      <c r="F18" s="177">
        <f t="shared" ref="F18:N18" si="4">E18-F14</f>
        <v>210000</v>
      </c>
      <c r="G18" s="177">
        <f t="shared" si="4"/>
        <v>180000</v>
      </c>
      <c r="H18" s="177">
        <f t="shared" si="4"/>
        <v>150000</v>
      </c>
      <c r="I18" s="177">
        <f t="shared" si="4"/>
        <v>120000</v>
      </c>
      <c r="J18" s="177">
        <f t="shared" si="4"/>
        <v>90000</v>
      </c>
      <c r="K18" s="177">
        <f t="shared" si="4"/>
        <v>60000</v>
      </c>
      <c r="L18" s="177">
        <f t="shared" si="4"/>
        <v>50000</v>
      </c>
      <c r="M18" s="177">
        <f t="shared" si="4"/>
        <v>50000</v>
      </c>
      <c r="N18" s="178">
        <f t="shared" si="4"/>
        <v>50000</v>
      </c>
    </row>
    <row r="20" ht="15.0" customHeight="1">
      <c r="A20" s="162"/>
      <c r="B20" s="163" t="s">
        <v>169</v>
      </c>
      <c r="C20" s="106"/>
      <c r="D20" s="106"/>
      <c r="E20" s="164">
        <v>2020.0</v>
      </c>
      <c r="F20" s="164">
        <v>2021.0</v>
      </c>
      <c r="G20" s="164">
        <v>2022.0</v>
      </c>
      <c r="H20" s="164">
        <v>2023.0</v>
      </c>
      <c r="I20" s="164">
        <v>2024.0</v>
      </c>
      <c r="J20" s="164">
        <v>2025.0</v>
      </c>
      <c r="K20" s="164">
        <v>2026.0</v>
      </c>
      <c r="L20" s="164">
        <v>2027.0</v>
      </c>
      <c r="M20" s="164">
        <v>2028.0</v>
      </c>
      <c r="N20" s="165">
        <v>2029.0</v>
      </c>
    </row>
    <row r="21" ht="15.0" customHeight="1">
      <c r="A21" s="104"/>
      <c r="B21" s="14" t="s">
        <v>160</v>
      </c>
      <c r="C21" s="104"/>
      <c r="D21" s="104" t="s">
        <v>161</v>
      </c>
      <c r="E21" s="111">
        <v>442570.0</v>
      </c>
      <c r="F21" s="111">
        <v>442570.0</v>
      </c>
      <c r="G21" s="111">
        <v>442570.0</v>
      </c>
      <c r="H21" s="111">
        <v>442570.0</v>
      </c>
      <c r="I21" s="111">
        <v>442570.0</v>
      </c>
      <c r="J21" s="111">
        <v>442570.0</v>
      </c>
      <c r="K21" s="111">
        <v>442570.0</v>
      </c>
      <c r="L21" s="111">
        <v>442570.0</v>
      </c>
      <c r="M21" s="111">
        <v>442570.0</v>
      </c>
      <c r="N21" s="167">
        <v>442570.0</v>
      </c>
    </row>
    <row r="22" ht="15.0" customHeight="1">
      <c r="A22" s="104"/>
      <c r="B22" s="14" t="s">
        <v>170</v>
      </c>
      <c r="C22" s="104"/>
      <c r="D22" s="104" t="s">
        <v>163</v>
      </c>
      <c r="E22" s="111">
        <v>30000.0</v>
      </c>
      <c r="F22" s="111">
        <v>30000.0</v>
      </c>
      <c r="G22" s="111">
        <v>30000.0</v>
      </c>
      <c r="H22" s="111">
        <v>30000.0</v>
      </c>
      <c r="I22" s="111">
        <v>30000.0</v>
      </c>
      <c r="J22" s="111">
        <v>30000.0</v>
      </c>
      <c r="K22" s="111">
        <v>30000.0</v>
      </c>
      <c r="L22" s="111">
        <v>30000.0</v>
      </c>
      <c r="M22" s="111">
        <v>30000.0</v>
      </c>
      <c r="N22" s="167">
        <v>30000.0</v>
      </c>
    </row>
    <row r="23" ht="15.0" customHeight="1">
      <c r="B23" s="14"/>
      <c r="C23" s="104"/>
      <c r="D23" s="104" t="s">
        <v>164</v>
      </c>
      <c r="E23" s="111">
        <v>30000.0</v>
      </c>
      <c r="F23" s="111">
        <v>30000.0</v>
      </c>
      <c r="G23" s="111">
        <v>30000.0</v>
      </c>
      <c r="H23" s="111">
        <v>30000.0</v>
      </c>
      <c r="I23" s="111">
        <v>0.0</v>
      </c>
      <c r="J23" s="111">
        <v>0.0</v>
      </c>
      <c r="K23" s="111">
        <v>0.0</v>
      </c>
      <c r="L23" s="111">
        <v>0.0</v>
      </c>
      <c r="M23" s="111">
        <v>0.0</v>
      </c>
      <c r="N23" s="167">
        <v>0.0</v>
      </c>
    </row>
    <row r="24" ht="15.0" customHeight="1">
      <c r="B24" s="14"/>
      <c r="C24" s="104"/>
      <c r="D24" s="104" t="s">
        <v>100</v>
      </c>
      <c r="E24" s="111">
        <v>5000.0</v>
      </c>
      <c r="F24" s="111">
        <v>10000.0</v>
      </c>
      <c r="G24" s="111">
        <v>10000.0</v>
      </c>
      <c r="H24" s="111">
        <v>10000.0</v>
      </c>
      <c r="I24" s="111">
        <v>10000.0</v>
      </c>
      <c r="J24" s="111">
        <v>10000.0</v>
      </c>
      <c r="K24" s="111">
        <v>10000.0</v>
      </c>
      <c r="L24" s="111">
        <v>10000.0</v>
      </c>
      <c r="M24" s="111">
        <v>10000.0</v>
      </c>
      <c r="N24" s="167">
        <v>10000.0</v>
      </c>
    </row>
    <row r="25" ht="15.0" customHeight="1">
      <c r="B25" s="14"/>
      <c r="C25" s="84"/>
      <c r="D25" s="168" t="s">
        <v>98</v>
      </c>
      <c r="E25" s="169">
        <f t="shared" ref="E25:N25" si="5">SUM(E21:E24)</f>
        <v>507570</v>
      </c>
      <c r="F25" s="172">
        <f t="shared" si="5"/>
        <v>512570</v>
      </c>
      <c r="G25" s="172">
        <f t="shared" si="5"/>
        <v>512570</v>
      </c>
      <c r="H25" s="172">
        <f t="shared" si="5"/>
        <v>512570</v>
      </c>
      <c r="I25" s="182">
        <f t="shared" si="5"/>
        <v>482570</v>
      </c>
      <c r="J25" s="182">
        <f t="shared" si="5"/>
        <v>482570</v>
      </c>
      <c r="K25" s="182">
        <f t="shared" si="5"/>
        <v>482570</v>
      </c>
      <c r="L25" s="170">
        <f t="shared" si="5"/>
        <v>482570</v>
      </c>
      <c r="M25" s="171">
        <f t="shared" si="5"/>
        <v>482570</v>
      </c>
      <c r="N25" s="173">
        <f t="shared" si="5"/>
        <v>482570</v>
      </c>
    </row>
    <row r="26" ht="15.0" customHeight="1">
      <c r="B26" s="14"/>
      <c r="N26" s="174"/>
    </row>
    <row r="27" ht="15.0" customHeight="1">
      <c r="B27" s="175"/>
      <c r="C27" s="176"/>
      <c r="D27" s="176" t="s">
        <v>165</v>
      </c>
      <c r="E27" s="177">
        <f>270000-100000-E23</f>
        <v>140000</v>
      </c>
      <c r="F27" s="177">
        <f t="shared" ref="F27:N27" si="6">E27-F23</f>
        <v>110000</v>
      </c>
      <c r="G27" s="177">
        <f t="shared" si="6"/>
        <v>80000</v>
      </c>
      <c r="H27" s="177">
        <f t="shared" si="6"/>
        <v>50000</v>
      </c>
      <c r="I27" s="177">
        <f t="shared" si="6"/>
        <v>50000</v>
      </c>
      <c r="J27" s="177">
        <f t="shared" si="6"/>
        <v>50000</v>
      </c>
      <c r="K27" s="177">
        <f t="shared" si="6"/>
        <v>50000</v>
      </c>
      <c r="L27" s="177">
        <f t="shared" si="6"/>
        <v>50000</v>
      </c>
      <c r="M27" s="177">
        <f t="shared" si="6"/>
        <v>50000</v>
      </c>
      <c r="N27" s="178">
        <f t="shared" si="6"/>
        <v>50000</v>
      </c>
    </row>
    <row r="28" ht="15.75" customHeight="1"/>
    <row r="29" ht="15.0" customHeight="1">
      <c r="B29" s="163" t="s">
        <v>171</v>
      </c>
      <c r="C29" s="106"/>
      <c r="D29" s="106"/>
      <c r="E29" s="164">
        <v>2020.0</v>
      </c>
      <c r="F29" s="164">
        <v>2021.0</v>
      </c>
      <c r="G29" s="164">
        <v>2022.0</v>
      </c>
      <c r="H29" s="164">
        <v>2023.0</v>
      </c>
      <c r="I29" s="164">
        <v>2024.0</v>
      </c>
      <c r="J29" s="164">
        <v>2025.0</v>
      </c>
      <c r="K29" s="164">
        <v>2026.0</v>
      </c>
      <c r="L29" s="164">
        <v>2027.0</v>
      </c>
      <c r="M29" s="164">
        <v>2028.0</v>
      </c>
      <c r="N29" s="165">
        <v>2029.0</v>
      </c>
    </row>
    <row r="30" ht="15.0" customHeight="1">
      <c r="B30" s="14" t="s">
        <v>172</v>
      </c>
      <c r="C30" s="104"/>
      <c r="D30" s="104" t="s">
        <v>161</v>
      </c>
      <c r="E30" s="111">
        <v>442570.0</v>
      </c>
      <c r="F30" s="111">
        <v>442570.0</v>
      </c>
      <c r="G30" s="111">
        <v>442570.0</v>
      </c>
      <c r="H30" s="111">
        <v>442570.0</v>
      </c>
      <c r="I30" s="111">
        <v>442570.0</v>
      </c>
      <c r="J30" s="111">
        <v>442570.0</v>
      </c>
      <c r="K30" s="111">
        <v>442570.0</v>
      </c>
      <c r="L30" s="111">
        <v>442570.0</v>
      </c>
      <c r="M30" s="111">
        <v>442570.0</v>
      </c>
      <c r="N30" s="167">
        <v>442570.0</v>
      </c>
    </row>
    <row r="31" ht="15.0" customHeight="1">
      <c r="B31" s="14" t="s">
        <v>173</v>
      </c>
      <c r="C31" s="104"/>
      <c r="D31" s="104" t="s">
        <v>163</v>
      </c>
      <c r="E31" s="111">
        <v>30000.0</v>
      </c>
      <c r="F31" s="111">
        <v>30000.0</v>
      </c>
      <c r="G31" s="111">
        <v>30000.0</v>
      </c>
      <c r="H31" s="111">
        <v>30000.0</v>
      </c>
      <c r="I31" s="111">
        <v>30000.0</v>
      </c>
      <c r="J31" s="111">
        <v>30000.0</v>
      </c>
      <c r="K31" s="111">
        <v>30000.0</v>
      </c>
      <c r="L31" s="111">
        <v>30000.0</v>
      </c>
      <c r="M31" s="111">
        <v>30000.0</v>
      </c>
      <c r="N31" s="167">
        <v>30000.0</v>
      </c>
    </row>
    <row r="32" ht="15.0" customHeight="1">
      <c r="B32" s="14" t="s">
        <v>174</v>
      </c>
      <c r="C32" s="104"/>
      <c r="D32" s="104" t="s">
        <v>164</v>
      </c>
      <c r="E32" s="111">
        <v>0.0</v>
      </c>
      <c r="F32" s="111">
        <v>0.0</v>
      </c>
      <c r="G32" s="111">
        <v>0.0</v>
      </c>
      <c r="H32" s="111">
        <v>0.0</v>
      </c>
      <c r="I32" s="111">
        <v>0.0</v>
      </c>
      <c r="J32" s="111">
        <v>0.0</v>
      </c>
      <c r="K32" s="111">
        <v>0.0</v>
      </c>
      <c r="L32" s="111">
        <v>0.0</v>
      </c>
      <c r="M32" s="111">
        <v>0.0</v>
      </c>
      <c r="N32" s="167">
        <v>0.0</v>
      </c>
    </row>
    <row r="33" ht="15.0" customHeight="1">
      <c r="B33" s="14"/>
      <c r="C33" s="104"/>
      <c r="D33" s="104" t="s">
        <v>100</v>
      </c>
      <c r="E33" s="111">
        <v>5000.0</v>
      </c>
      <c r="F33" s="111">
        <v>15000.0</v>
      </c>
      <c r="G33" s="111">
        <v>15000.0</v>
      </c>
      <c r="H33" s="111">
        <v>15000.0</v>
      </c>
      <c r="I33" s="111">
        <v>15000.0</v>
      </c>
      <c r="J33" s="111">
        <v>15000.0</v>
      </c>
      <c r="K33" s="111">
        <v>15000.0</v>
      </c>
      <c r="L33" s="111">
        <v>15000.0</v>
      </c>
      <c r="M33" s="111">
        <v>15000.0</v>
      </c>
      <c r="N33" s="167">
        <v>15000.0</v>
      </c>
    </row>
    <row r="34" ht="15.0" customHeight="1">
      <c r="B34" s="14"/>
      <c r="C34" s="84"/>
      <c r="D34" s="168" t="s">
        <v>98</v>
      </c>
      <c r="E34" s="169">
        <f t="shared" ref="E34:N34" si="7">SUM(E30:E33)</f>
        <v>477570</v>
      </c>
      <c r="F34" s="182">
        <f t="shared" si="7"/>
        <v>487570</v>
      </c>
      <c r="G34" s="182">
        <f t="shared" si="7"/>
        <v>487570</v>
      </c>
      <c r="H34" s="182">
        <f t="shared" si="7"/>
        <v>487570</v>
      </c>
      <c r="I34" s="170">
        <f t="shared" si="7"/>
        <v>487570</v>
      </c>
      <c r="J34" s="170">
        <f t="shared" si="7"/>
        <v>487570</v>
      </c>
      <c r="K34" s="170">
        <f t="shared" si="7"/>
        <v>487570</v>
      </c>
      <c r="L34" s="171">
        <f t="shared" si="7"/>
        <v>487570</v>
      </c>
      <c r="M34" s="172">
        <f t="shared" si="7"/>
        <v>487570</v>
      </c>
      <c r="N34" s="183">
        <f t="shared" si="7"/>
        <v>487570</v>
      </c>
    </row>
    <row r="35" ht="15.0" customHeight="1">
      <c r="B35" s="14"/>
      <c r="N35" s="174"/>
    </row>
    <row r="36" ht="15.0" customHeight="1">
      <c r="B36" s="175"/>
      <c r="C36" s="176"/>
      <c r="D36" s="176" t="s">
        <v>165</v>
      </c>
      <c r="E36" s="177">
        <f>270000-200000-E32</f>
        <v>70000</v>
      </c>
      <c r="F36" s="177">
        <f t="shared" ref="F36:N36" si="8">E36-F32</f>
        <v>70000</v>
      </c>
      <c r="G36" s="177">
        <f t="shared" si="8"/>
        <v>70000</v>
      </c>
      <c r="H36" s="177">
        <f t="shared" si="8"/>
        <v>70000</v>
      </c>
      <c r="I36" s="177">
        <f t="shared" si="8"/>
        <v>70000</v>
      </c>
      <c r="J36" s="177">
        <f t="shared" si="8"/>
        <v>70000</v>
      </c>
      <c r="K36" s="177">
        <f t="shared" si="8"/>
        <v>70000</v>
      </c>
      <c r="L36" s="177">
        <f t="shared" si="8"/>
        <v>70000</v>
      </c>
      <c r="M36" s="177">
        <f t="shared" si="8"/>
        <v>70000</v>
      </c>
      <c r="N36" s="178">
        <f t="shared" si="8"/>
        <v>70000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O2:O9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6" width="14.43"/>
    <col customWidth="1" min="7" max="7" width="23.29"/>
  </cols>
  <sheetData>
    <row r="1" ht="15.0" customHeight="1">
      <c r="A1" s="109" t="s">
        <v>179</v>
      </c>
      <c r="B1" s="109" t="s">
        <v>133</v>
      </c>
      <c r="C1" s="109" t="s">
        <v>180</v>
      </c>
      <c r="G1" s="109" t="s">
        <v>179</v>
      </c>
      <c r="H1" s="109" t="s">
        <v>133</v>
      </c>
      <c r="I1" s="109" t="s">
        <v>180</v>
      </c>
    </row>
    <row r="2" ht="15.0" customHeight="1">
      <c r="A2" s="104" t="s">
        <v>26</v>
      </c>
      <c r="B2" s="111">
        <v>2500.0</v>
      </c>
      <c r="C2" s="111">
        <v>3000.0</v>
      </c>
      <c r="G2" s="104" t="s">
        <v>20</v>
      </c>
      <c r="H2" s="111">
        <v>300.0</v>
      </c>
      <c r="I2" s="111">
        <v>1000.0</v>
      </c>
    </row>
    <row r="3" ht="15.0" customHeight="1">
      <c r="A3" s="104" t="s">
        <v>181</v>
      </c>
      <c r="B3" s="111">
        <v>500.0</v>
      </c>
      <c r="C3" s="111">
        <v>600.0</v>
      </c>
      <c r="G3" s="104" t="s">
        <v>182</v>
      </c>
      <c r="H3" s="111">
        <v>4750.0</v>
      </c>
      <c r="I3" s="111">
        <v>1000.0</v>
      </c>
    </row>
    <row r="4" ht="15.0" customHeight="1">
      <c r="A4" s="104" t="s">
        <v>183</v>
      </c>
      <c r="B4" s="111">
        <v>38000.0</v>
      </c>
      <c r="C4" s="111">
        <v>26000.0</v>
      </c>
      <c r="G4" s="104" t="s">
        <v>184</v>
      </c>
      <c r="H4" s="111">
        <v>1820.0</v>
      </c>
      <c r="I4" s="111">
        <v>4000.0</v>
      </c>
    </row>
    <row r="5" ht="15.0" customHeight="1">
      <c r="A5" s="104" t="s">
        <v>185</v>
      </c>
      <c r="B5" s="111">
        <v>0.0</v>
      </c>
      <c r="C5" s="111">
        <v>3000.0</v>
      </c>
      <c r="G5" s="104" t="s">
        <v>37</v>
      </c>
      <c r="H5" s="111">
        <v>900.0</v>
      </c>
      <c r="I5" s="111">
        <v>900.0</v>
      </c>
    </row>
    <row r="6" ht="15.0" customHeight="1">
      <c r="A6" s="104" t="s">
        <v>29</v>
      </c>
      <c r="B6" s="111">
        <v>5000.0</v>
      </c>
      <c r="C6" s="111">
        <v>6000.0</v>
      </c>
      <c r="G6" s="104" t="s">
        <v>186</v>
      </c>
      <c r="H6" s="111">
        <v>5400.0</v>
      </c>
      <c r="I6" s="111">
        <v>4764.0</v>
      </c>
    </row>
    <row r="7" ht="15.0" customHeight="1">
      <c r="A7" s="104" t="s">
        <v>187</v>
      </c>
      <c r="B7" s="111">
        <v>0.0</v>
      </c>
      <c r="C7" s="111">
        <v>2000.0</v>
      </c>
      <c r="G7" s="84" t="s">
        <v>188</v>
      </c>
      <c r="H7" s="184">
        <f t="shared" ref="H7:I7" si="1">SUM(H2:H6)</f>
        <v>13170</v>
      </c>
      <c r="I7" s="184">
        <f t="shared" si="1"/>
        <v>11664</v>
      </c>
    </row>
    <row r="8" ht="15.0" customHeight="1">
      <c r="A8" s="84" t="s">
        <v>188</v>
      </c>
      <c r="B8" s="184">
        <f t="shared" ref="B8:C8" si="2">SUM(B2:B7)</f>
        <v>46000</v>
      </c>
      <c r="C8" s="184">
        <f t="shared" si="2"/>
        <v>40600</v>
      </c>
      <c r="H8" s="184"/>
    </row>
    <row r="9" ht="15.0" customHeight="1">
      <c r="H9" s="109" t="s">
        <v>133</v>
      </c>
      <c r="I9" s="109" t="s">
        <v>189</v>
      </c>
      <c r="J9" s="109" t="s">
        <v>190</v>
      </c>
    </row>
    <row r="10" ht="15.0" customHeight="1">
      <c r="A10" s="109" t="s">
        <v>179</v>
      </c>
      <c r="B10" s="109" t="s">
        <v>133</v>
      </c>
      <c r="C10" s="109" t="s">
        <v>189</v>
      </c>
      <c r="D10" s="109" t="s">
        <v>190</v>
      </c>
      <c r="G10" s="104" t="s">
        <v>98</v>
      </c>
      <c r="H10" s="111">
        <v>482570.1755</v>
      </c>
      <c r="I10" s="185" t="s">
        <v>191</v>
      </c>
      <c r="J10" s="111">
        <v>507078.58</v>
      </c>
    </row>
    <row r="11" ht="15.0" customHeight="1">
      <c r="A11" s="104" t="s">
        <v>192</v>
      </c>
      <c r="B11" s="111">
        <v>2000.0</v>
      </c>
      <c r="C11" s="111">
        <v>2750.0</v>
      </c>
      <c r="D11" s="111">
        <v>2750.0</v>
      </c>
      <c r="G11" s="104" t="s">
        <v>99</v>
      </c>
      <c r="H11" s="111">
        <v>30000.0</v>
      </c>
      <c r="J11" s="111">
        <v>30000.0</v>
      </c>
    </row>
    <row r="12" ht="15.0" customHeight="1">
      <c r="A12" s="104" t="s">
        <v>193</v>
      </c>
      <c r="B12" s="111">
        <v>6075.0</v>
      </c>
      <c r="C12" s="111">
        <v>5825.0</v>
      </c>
      <c r="D12" s="111">
        <v>5825.0</v>
      </c>
      <c r="G12" s="104" t="s">
        <v>100</v>
      </c>
      <c r="H12" s="111">
        <v>0.0</v>
      </c>
      <c r="J12" s="111">
        <v>15000.0</v>
      </c>
    </row>
    <row r="13" ht="15.0" customHeight="1">
      <c r="A13" s="104" t="s">
        <v>194</v>
      </c>
      <c r="B13" s="111">
        <v>1000.0</v>
      </c>
      <c r="C13" s="111">
        <v>1250.0</v>
      </c>
      <c r="D13" s="111">
        <v>1250.0</v>
      </c>
      <c r="G13" s="104" t="s">
        <v>101</v>
      </c>
      <c r="H13" s="111">
        <v>10000.0</v>
      </c>
      <c r="J13" s="111">
        <v>19508.58</v>
      </c>
    </row>
    <row r="14" ht="15.0" customHeight="1">
      <c r="A14" s="104" t="s">
        <v>195</v>
      </c>
      <c r="B14" s="111">
        <v>0.0</v>
      </c>
      <c r="C14" s="111">
        <v>1250.0</v>
      </c>
      <c r="D14" s="111">
        <v>1250.0</v>
      </c>
      <c r="G14" s="104" t="s">
        <v>196</v>
      </c>
      <c r="H14" s="111">
        <v>442570.1755</v>
      </c>
      <c r="J14" s="111">
        <f>J10-SUM(J11:J13)</f>
        <v>442570</v>
      </c>
    </row>
    <row r="15" ht="15.0" customHeight="1">
      <c r="A15" s="104" t="s">
        <v>197</v>
      </c>
      <c r="B15" s="111">
        <v>0.0</v>
      </c>
      <c r="C15" s="111">
        <v>0.0</v>
      </c>
      <c r="D15" s="111">
        <v>0.0</v>
      </c>
      <c r="H15" s="111"/>
      <c r="I15" s="111"/>
      <c r="J15" s="111"/>
    </row>
    <row r="16" ht="15.0" customHeight="1">
      <c r="A16" s="104" t="s">
        <v>198</v>
      </c>
      <c r="B16" s="111">
        <v>0.0</v>
      </c>
      <c r="C16" s="111">
        <v>1500.0</v>
      </c>
      <c r="D16" s="111">
        <v>3000.0</v>
      </c>
    </row>
    <row r="17" ht="15.0" customHeight="1">
      <c r="A17" s="84" t="s">
        <v>188</v>
      </c>
      <c r="B17" s="111">
        <f t="shared" ref="B17:D17" si="3">SUM(B11:B16)</f>
        <v>9075</v>
      </c>
      <c r="C17" s="111">
        <f t="shared" si="3"/>
        <v>12575</v>
      </c>
      <c r="D17" s="111">
        <f t="shared" si="3"/>
        <v>14075</v>
      </c>
    </row>
    <row r="19" ht="15.0" customHeight="1">
      <c r="A19" s="109" t="s">
        <v>179</v>
      </c>
      <c r="B19" s="109" t="s">
        <v>133</v>
      </c>
      <c r="C19" s="109" t="s">
        <v>189</v>
      </c>
      <c r="D19" s="109" t="s">
        <v>190</v>
      </c>
    </row>
    <row r="20" ht="15.0" customHeight="1">
      <c r="A20" s="104" t="s">
        <v>199</v>
      </c>
      <c r="B20" s="111">
        <v>4000.0</v>
      </c>
      <c r="C20" s="185" t="s">
        <v>191</v>
      </c>
      <c r="D20" s="111">
        <v>6000.0</v>
      </c>
    </row>
    <row r="21" ht="15.0" customHeight="1">
      <c r="A21" s="104" t="s">
        <v>200</v>
      </c>
      <c r="B21" s="111">
        <v>22000.0</v>
      </c>
      <c r="D21" s="111">
        <v>25000.0</v>
      </c>
    </row>
    <row r="22" ht="15.0" customHeight="1">
      <c r="A22" s="104" t="s">
        <v>201</v>
      </c>
      <c r="B22" s="111">
        <v>17000.0</v>
      </c>
      <c r="D22" s="111">
        <v>20000.0</v>
      </c>
    </row>
    <row r="23" ht="15.0" customHeight="1">
      <c r="A23" s="104" t="s">
        <v>202</v>
      </c>
      <c r="B23" s="111">
        <v>5000.0</v>
      </c>
      <c r="D23" s="111">
        <v>5000.0</v>
      </c>
    </row>
    <row r="24" ht="15.0" customHeight="1">
      <c r="A24" s="84" t="s">
        <v>188</v>
      </c>
      <c r="B24" s="111">
        <f>SUM(B20:B23)</f>
        <v>48000</v>
      </c>
      <c r="D24" s="111">
        <f>SUM(D20:D23)</f>
        <v>56000</v>
      </c>
    </row>
    <row r="25" ht="15.0" customHeight="1">
      <c r="B25" s="111"/>
      <c r="C25" s="111"/>
      <c r="D25" s="111"/>
    </row>
    <row r="26" ht="15.0" customHeight="1">
      <c r="A26" s="109" t="s">
        <v>179</v>
      </c>
      <c r="B26" s="109" t="s">
        <v>133</v>
      </c>
      <c r="C26" s="109" t="s">
        <v>189</v>
      </c>
      <c r="D26" s="109" t="s">
        <v>190</v>
      </c>
    </row>
    <row r="27" ht="15.0" customHeight="1">
      <c r="A27" s="104" t="s">
        <v>203</v>
      </c>
      <c r="B27" s="111">
        <v>95880.0</v>
      </c>
      <c r="C27" s="111">
        <v>108290.0</v>
      </c>
      <c r="D27" s="111">
        <v>108290.0</v>
      </c>
    </row>
    <row r="28" ht="15.0" customHeight="1">
      <c r="A28" s="104" t="s">
        <v>204</v>
      </c>
      <c r="B28" s="111">
        <v>117105.0</v>
      </c>
      <c r="C28" s="111">
        <v>100825.0</v>
      </c>
      <c r="D28" s="111">
        <v>100825.0</v>
      </c>
    </row>
    <row r="29" ht="15.0" customHeight="1">
      <c r="A29" s="104" t="s">
        <v>205</v>
      </c>
      <c r="B29" s="111">
        <v>18900.0</v>
      </c>
      <c r="C29" s="111">
        <f>4800*5</f>
        <v>24000</v>
      </c>
      <c r="D29" s="111">
        <f>7200*5</f>
        <v>36000</v>
      </c>
    </row>
    <row r="30" ht="15.0" customHeight="1">
      <c r="A30" s="104" t="s">
        <v>206</v>
      </c>
      <c r="B30" s="111">
        <v>16395.0</v>
      </c>
      <c r="C30" s="111">
        <v>18517.0</v>
      </c>
      <c r="D30" s="111">
        <v>18517.0</v>
      </c>
    </row>
    <row r="31" ht="15.0" customHeight="1">
      <c r="A31" s="84" t="s">
        <v>188</v>
      </c>
      <c r="B31" s="111">
        <f t="shared" ref="B31:D31" si="4">SUM(B27:B30)</f>
        <v>248280</v>
      </c>
      <c r="C31" s="111">
        <f t="shared" si="4"/>
        <v>251632</v>
      </c>
      <c r="D31" s="111">
        <f t="shared" si="4"/>
        <v>263632</v>
      </c>
    </row>
    <row r="32" ht="15.75" customHeight="1"/>
    <row r="33" ht="15.0" customHeight="1">
      <c r="A33" s="109" t="s">
        <v>179</v>
      </c>
      <c r="B33" s="109" t="s">
        <v>133</v>
      </c>
      <c r="C33" s="109" t="s">
        <v>189</v>
      </c>
      <c r="D33" s="109" t="s">
        <v>190</v>
      </c>
    </row>
    <row r="34" ht="15.0" customHeight="1">
      <c r="A34" s="104" t="s">
        <v>207</v>
      </c>
      <c r="B34" s="111">
        <v>4518.0</v>
      </c>
      <c r="C34" s="185" t="s">
        <v>191</v>
      </c>
      <c r="D34" s="111">
        <v>0.0</v>
      </c>
    </row>
    <row r="35" ht="15.0" customHeight="1">
      <c r="A35" s="104" t="s">
        <v>208</v>
      </c>
      <c r="B35" s="111">
        <v>81236.0</v>
      </c>
      <c r="D35" s="111">
        <v>86940.0</v>
      </c>
    </row>
    <row r="36" ht="15.0" customHeight="1">
      <c r="A36" s="104" t="s">
        <v>209</v>
      </c>
      <c r="B36" s="111">
        <v>0.0</v>
      </c>
      <c r="D36" s="111">
        <v>6250.0</v>
      </c>
    </row>
    <row r="37" ht="15.0" customHeight="1">
      <c r="A37" s="104" t="s">
        <v>206</v>
      </c>
      <c r="B37" s="111">
        <v>22291.0</v>
      </c>
      <c r="D37" s="111">
        <v>27517.0</v>
      </c>
    </row>
    <row r="38" ht="15.0" customHeight="1">
      <c r="A38" s="84" t="s">
        <v>188</v>
      </c>
      <c r="B38" s="111">
        <f>SUM(B34:B37)</f>
        <v>108045</v>
      </c>
      <c r="D38" s="111">
        <f>SUM(D34:D37)</f>
        <v>120707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I10:I14"/>
    <mergeCell ref="C20:C24"/>
    <mergeCell ref="C34:C38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2019-06-14T20:07:19Z</dcterms:created>
  <dc:creator>GPSS Treasurer</dc:creator>
</cp:coreProperties>
</file>